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985" yWindow="-15" windowWidth="3495" windowHeight="4275" firstSheet="1" activeTab="4"/>
  </bookViews>
  <sheets>
    <sheet name="00000000" sheetId="6" state="veryHidden" r:id="rId1"/>
    <sheet name="HK 1" sheetId="9" r:id="rId2"/>
    <sheet name="HK 2" sheetId="11" r:id="rId3"/>
    <sheet name="Ca Nam" sheetId="10" r:id="rId4"/>
    <sheet name="Toan Khoa" sheetId="1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>#REF!</definedName>
    <definedName name="Print_Area_MI">[10]ESTI.!$A$1:$U$52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5725"/>
</workbook>
</file>

<file path=xl/calcChain.xml><?xml version="1.0" encoding="utf-8"?>
<calcChain xmlns="http://schemas.openxmlformats.org/spreadsheetml/2006/main">
  <c r="G52" i="12"/>
  <c r="G11"/>
  <c r="E56"/>
  <c r="D12" i="10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F26" s="1"/>
  <c r="H26" s="1"/>
  <c r="I26" s="1"/>
  <c r="D27"/>
  <c r="E27"/>
  <c r="D28"/>
  <c r="E28"/>
  <c r="F28" s="1"/>
  <c r="H28" s="1"/>
  <c r="I28" s="1"/>
  <c r="D29"/>
  <c r="E29"/>
  <c r="D30"/>
  <c r="E30"/>
  <c r="F30" s="1"/>
  <c r="H30" s="1"/>
  <c r="I30" s="1"/>
  <c r="D31"/>
  <c r="E31"/>
  <c r="D32"/>
  <c r="E32"/>
  <c r="F32" s="1"/>
  <c r="H32" s="1"/>
  <c r="I32" s="1"/>
  <c r="D33"/>
  <c r="E33"/>
  <c r="F33" s="1"/>
  <c r="D34"/>
  <c r="E34"/>
  <c r="F34" s="1"/>
  <c r="D35"/>
  <c r="E35"/>
  <c r="F35" s="1"/>
  <c r="H35" s="1"/>
  <c r="I35" s="1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F49" s="1"/>
  <c r="H49" s="1"/>
  <c r="I49" s="1"/>
  <c r="D50"/>
  <c r="E50"/>
  <c r="D51"/>
  <c r="E51"/>
  <c r="D52"/>
  <c r="E52"/>
  <c r="F52" s="1"/>
  <c r="H52" s="1"/>
  <c r="I52" s="1"/>
  <c r="E11"/>
  <c r="D11"/>
  <c r="F63" i="11"/>
  <c r="G63" s="1"/>
  <c r="D63"/>
  <c r="E63" s="1"/>
  <c r="F62"/>
  <c r="G62" s="1"/>
  <c r="D62"/>
  <c r="E62" s="1"/>
  <c r="F61"/>
  <c r="G61" s="1"/>
  <c r="D61"/>
  <c r="E61" s="1"/>
  <c r="F60"/>
  <c r="G60" s="1"/>
  <c r="D60"/>
  <c r="E60" s="1"/>
  <c r="F59"/>
  <c r="G59" s="1"/>
  <c r="D59"/>
  <c r="E59" s="1"/>
  <c r="F58"/>
  <c r="G58" s="1"/>
  <c r="D58"/>
  <c r="E58" s="1"/>
  <c r="F57"/>
  <c r="G57" s="1"/>
  <c r="D57"/>
  <c r="E57" s="1"/>
  <c r="F61" i="9"/>
  <c r="G61" s="1"/>
  <c r="F60"/>
  <c r="G60" s="1"/>
  <c r="F59"/>
  <c r="G59" s="1"/>
  <c r="F58"/>
  <c r="G58" s="1"/>
  <c r="D61"/>
  <c r="E61" s="1"/>
  <c r="D60"/>
  <c r="E60" s="1"/>
  <c r="D59"/>
  <c r="E59" s="1"/>
  <c r="D58"/>
  <c r="E58" s="1"/>
  <c r="D62"/>
  <c r="E62" s="1"/>
  <c r="F62"/>
  <c r="G62" s="1"/>
  <c r="G52" i="11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11"/>
  <c r="G52" i="9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F63"/>
  <c r="G63" s="1"/>
  <c r="F57"/>
  <c r="G57" s="1"/>
  <c r="D57"/>
  <c r="E57" s="1"/>
  <c r="D63"/>
  <c r="E63" s="1"/>
  <c r="F21" i="10"/>
  <c r="G21" s="1"/>
  <c r="F22" i="12" s="1"/>
  <c r="G22" s="1"/>
  <c r="H22" s="1"/>
  <c r="F44" i="10"/>
  <c r="H44" s="1"/>
  <c r="I44" s="1"/>
  <c r="F31"/>
  <c r="H31" s="1"/>
  <c r="I31" s="1"/>
  <c r="F17"/>
  <c r="H17" s="1"/>
  <c r="I17" s="1"/>
  <c r="F12"/>
  <c r="H12" s="1"/>
  <c r="I12" s="1"/>
  <c r="F51"/>
  <c r="H51" s="1"/>
  <c r="I51" s="1"/>
  <c r="F27"/>
  <c r="G27" s="1"/>
  <c r="F28" i="12" s="1"/>
  <c r="G28" s="1"/>
  <c r="H28" s="1"/>
  <c r="F19" i="10"/>
  <c r="H19" s="1"/>
  <c r="I19" s="1"/>
  <c r="H27"/>
  <c r="I27" s="1"/>
  <c r="G12"/>
  <c r="F13" i="12" s="1"/>
  <c r="G13" s="1"/>
  <c r="H13" s="1"/>
  <c r="F23" i="10" l="1"/>
  <c r="F22"/>
  <c r="H22" s="1"/>
  <c r="I22" s="1"/>
  <c r="F20"/>
  <c r="H33"/>
  <c r="I33" s="1"/>
  <c r="G33"/>
  <c r="F34" i="12" s="1"/>
  <c r="G34" s="1"/>
  <c r="H34" s="1"/>
  <c r="G26" i="10"/>
  <c r="F27" i="12" s="1"/>
  <c r="G27" s="1"/>
  <c r="H27" s="1"/>
  <c r="F15" i="10"/>
  <c r="H15" s="1"/>
  <c r="I15" s="1"/>
  <c r="G17"/>
  <c r="F18" i="12" s="1"/>
  <c r="G18" s="1"/>
  <c r="H18" s="1"/>
  <c r="H21" i="10"/>
  <c r="I21" s="1"/>
  <c r="F47"/>
  <c r="H47" s="1"/>
  <c r="I47" s="1"/>
  <c r="F43"/>
  <c r="H43" s="1"/>
  <c r="I43" s="1"/>
  <c r="F41"/>
  <c r="H41" s="1"/>
  <c r="I41" s="1"/>
  <c r="F38"/>
  <c r="H38" s="1"/>
  <c r="I38" s="1"/>
  <c r="H34"/>
  <c r="I34" s="1"/>
  <c r="G34"/>
  <c r="F35" i="12" s="1"/>
  <c r="G35" s="1"/>
  <c r="H35" s="1"/>
  <c r="G52" i="10"/>
  <c r="G30"/>
  <c r="F31" i="12" s="1"/>
  <c r="G31" s="1"/>
  <c r="H31" s="1"/>
  <c r="G43" i="10"/>
  <c r="F44" i="12" s="1"/>
  <c r="G44" s="1"/>
  <c r="H44" s="1"/>
  <c r="G41" i="10"/>
  <c r="F42" i="12" s="1"/>
  <c r="G42" s="1"/>
  <c r="H42" s="1"/>
  <c r="H20" i="10"/>
  <c r="I20" s="1"/>
  <c r="G20"/>
  <c r="F21" i="12" s="1"/>
  <c r="G21" s="1"/>
  <c r="H21" s="1"/>
  <c r="F36" i="10"/>
  <c r="H36" s="1"/>
  <c r="I36" s="1"/>
  <c r="F50"/>
  <c r="H50" s="1"/>
  <c r="I50" s="1"/>
  <c r="F48"/>
  <c r="F46"/>
  <c r="H46" s="1"/>
  <c r="I46" s="1"/>
  <c r="F40"/>
  <c r="F37"/>
  <c r="H37" s="1"/>
  <c r="I37" s="1"/>
  <c r="G28"/>
  <c r="F29" i="12" s="1"/>
  <c r="G29" s="1"/>
  <c r="H29" s="1"/>
  <c r="F25" i="10"/>
  <c r="G25" s="1"/>
  <c r="F26" i="12" s="1"/>
  <c r="G26" s="1"/>
  <c r="H26" s="1"/>
  <c r="F16" i="10"/>
  <c r="F14"/>
  <c r="F13"/>
  <c r="G49"/>
  <c r="F50" i="12" s="1"/>
  <c r="G50" s="1"/>
  <c r="H50" s="1"/>
  <c r="G44" i="10"/>
  <c r="F45" i="12" s="1"/>
  <c r="G45" s="1"/>
  <c r="H45" s="1"/>
  <c r="H40" i="10"/>
  <c r="I40" s="1"/>
  <c r="G40"/>
  <c r="F41" i="12" s="1"/>
  <c r="G41" s="1"/>
  <c r="H41" s="1"/>
  <c r="F39" i="10"/>
  <c r="H39" s="1"/>
  <c r="I39" s="1"/>
  <c r="G16"/>
  <c r="F17" i="12" s="1"/>
  <c r="G17" s="1"/>
  <c r="H17" s="1"/>
  <c r="H16" i="10"/>
  <c r="I16" s="1"/>
  <c r="H13"/>
  <c r="I13" s="1"/>
  <c r="G13"/>
  <c r="F14" i="12" s="1"/>
  <c r="G14" s="1"/>
  <c r="H14" s="1"/>
  <c r="F11" i="10"/>
  <c r="G32"/>
  <c r="F33" i="12" s="1"/>
  <c r="G33" s="1"/>
  <c r="H33" s="1"/>
  <c r="F45" i="10"/>
  <c r="G45" s="1"/>
  <c r="F46" i="12" s="1"/>
  <c r="G46" s="1"/>
  <c r="H46" s="1"/>
  <c r="F42" i="10"/>
  <c r="H42" s="1"/>
  <c r="I42" s="1"/>
  <c r="F29"/>
  <c r="G29" s="1"/>
  <c r="F30" i="12" s="1"/>
  <c r="G30" s="1"/>
  <c r="H30" s="1"/>
  <c r="F24" i="10"/>
  <c r="F18"/>
  <c r="G18" s="1"/>
  <c r="F19" i="12" s="1"/>
  <c r="G19" s="1"/>
  <c r="H19" s="1"/>
  <c r="G42" i="10"/>
  <c r="F43" i="12" s="1"/>
  <c r="G43" s="1"/>
  <c r="H43" s="1"/>
  <c r="H24" i="10"/>
  <c r="I24" s="1"/>
  <c r="G24"/>
  <c r="F25" i="12" s="1"/>
  <c r="G25" s="1"/>
  <c r="H25" s="1"/>
  <c r="G48" i="10"/>
  <c r="F49" i="12" s="1"/>
  <c r="G49" s="1"/>
  <c r="H49" s="1"/>
  <c r="H48" i="10"/>
  <c r="I48" s="1"/>
  <c r="H23"/>
  <c r="I23" s="1"/>
  <c r="G23"/>
  <c r="F24" i="12" s="1"/>
  <c r="G24" s="1"/>
  <c r="H24" s="1"/>
  <c r="H14" i="10"/>
  <c r="I14" s="1"/>
  <c r="G14"/>
  <c r="F15" i="12" s="1"/>
  <c r="G15" s="1"/>
  <c r="H15" s="1"/>
  <c r="G39" i="10"/>
  <c r="F40" i="12" s="1"/>
  <c r="G40" s="1"/>
  <c r="H40" s="1"/>
  <c r="G50" i="10"/>
  <c r="F51" i="12" s="1"/>
  <c r="G51" s="1"/>
  <c r="H51" s="1"/>
  <c r="G36" i="10"/>
  <c r="F37" i="12" s="1"/>
  <c r="G37" s="1"/>
  <c r="H37" s="1"/>
  <c r="G46" i="10"/>
  <c r="F47" i="12" s="1"/>
  <c r="G47" s="1"/>
  <c r="H47" s="1"/>
  <c r="G11" i="10"/>
  <c r="F12" i="12" s="1"/>
  <c r="H11" i="10"/>
  <c r="I11" s="1"/>
  <c r="G51"/>
  <c r="F52" i="12" s="1"/>
  <c r="H52" s="1"/>
  <c r="G35" i="10"/>
  <c r="F36" i="12" s="1"/>
  <c r="G36" s="1"/>
  <c r="H36" s="1"/>
  <c r="G19" i="10"/>
  <c r="F20" i="12" s="1"/>
  <c r="G20" s="1"/>
  <c r="H20" s="1"/>
  <c r="G47" i="10"/>
  <c r="F48" i="12" s="1"/>
  <c r="G48" s="1"/>
  <c r="H48" s="1"/>
  <c r="G38" i="10"/>
  <c r="F39" i="12" s="1"/>
  <c r="G39" s="1"/>
  <c r="H39" s="1"/>
  <c r="G31" i="10"/>
  <c r="F32" i="12" s="1"/>
  <c r="G32" s="1"/>
  <c r="H32" s="1"/>
  <c r="G22" i="10"/>
  <c r="F23" i="12" s="1"/>
  <c r="G23" s="1"/>
  <c r="H23" s="1"/>
  <c r="G15" i="10"/>
  <c r="F16" i="12" s="1"/>
  <c r="G16" s="1"/>
  <c r="H16" s="1"/>
  <c r="D61" i="10" l="1"/>
  <c r="F61" s="1"/>
  <c r="D60"/>
  <c r="F60" s="1"/>
  <c r="H25"/>
  <c r="I25" s="1"/>
  <c r="D57"/>
  <c r="F57" s="1"/>
  <c r="D63"/>
  <c r="F63" s="1"/>
  <c r="D59"/>
  <c r="F59" s="1"/>
  <c r="D58"/>
  <c r="F58" s="1"/>
  <c r="H29"/>
  <c r="I29" s="1"/>
  <c r="H45"/>
  <c r="I45" s="1"/>
  <c r="G37"/>
  <c r="F38" i="12" s="1"/>
  <c r="G38" s="1"/>
  <c r="H38" s="1"/>
  <c r="H18" i="10"/>
  <c r="I18" s="1"/>
  <c r="D62"/>
  <c r="F62" s="1"/>
  <c r="D60" i="12"/>
  <c r="F60" s="1"/>
  <c r="D56"/>
  <c r="F56" s="1"/>
  <c r="D57"/>
  <c r="F57" s="1"/>
  <c r="D62"/>
  <c r="F62" s="1"/>
  <c r="D58"/>
  <c r="F58" s="1"/>
  <c r="D59"/>
  <c r="F59" s="1"/>
  <c r="G12"/>
  <c r="H12" s="1"/>
  <c r="D61" l="1"/>
  <c r="F61" s="1"/>
</calcChain>
</file>

<file path=xl/sharedStrings.xml><?xml version="1.0" encoding="utf-8"?>
<sst xmlns="http://schemas.openxmlformats.org/spreadsheetml/2006/main" count="510" uniqueCount="141">
  <si>
    <t>P</t>
  </si>
  <si>
    <t>Anh</t>
  </si>
  <si>
    <t>ỦY BAN NHÂN DÂN TP.HCM</t>
  </si>
  <si>
    <t xml:space="preserve">CỘNG HÒA XÃ HỘI CHỦ NGHĨA VIỆT NAM </t>
  </si>
  <si>
    <t>TT</t>
  </si>
  <si>
    <t>TRƯỜNG CĐ KỸ THUẬT LÝ TỰ TRỌNG</t>
  </si>
  <si>
    <t>HK1</t>
  </si>
  <si>
    <t>HK2</t>
  </si>
  <si>
    <t>CN</t>
  </si>
  <si>
    <t>ĐIỂM RL</t>
  </si>
  <si>
    <t>XẾP LOẠI</t>
  </si>
  <si>
    <t>SỐ NGÀY</t>
  </si>
  <si>
    <t>CHỦ NHIỆM LỚP</t>
  </si>
  <si>
    <t>TRỢ LÝ KHOA</t>
  </si>
  <si>
    <t>GHI CHÚ</t>
  </si>
  <si>
    <t>TỔNG SỐ</t>
  </si>
  <si>
    <t>TỶ LỆ %</t>
  </si>
  <si>
    <t>LOẠI</t>
  </si>
  <si>
    <t>XUẤT SẮC</t>
  </si>
  <si>
    <t>TỐT</t>
  </si>
  <si>
    <t>KHÁ</t>
  </si>
  <si>
    <t>TRUNG BÌNH KHÁ</t>
  </si>
  <si>
    <t>YẾU</t>
  </si>
  <si>
    <t>KÉM</t>
  </si>
  <si>
    <t>TRUNG BÌNH</t>
  </si>
  <si>
    <t>TỔNG KẾT LỚP</t>
  </si>
  <si>
    <t>TRƯỞNG KHOA</t>
  </si>
  <si>
    <t>BAN GIÁM HIỆU</t>
  </si>
  <si>
    <t>HỌ VÀ TÊN</t>
  </si>
  <si>
    <t>GIÁO VIÊN CHỦ NHIỆM</t>
  </si>
  <si>
    <t>*********************************</t>
  </si>
  <si>
    <t>Độc lập – Tự do – Hạnh phúc</t>
  </si>
  <si>
    <t>MẪU 3</t>
  </si>
  <si>
    <t>BẢNG TỔNG KẾT ĐÁNH GIÁ KẾT QUẢ RÈN LUYỆN</t>
  </si>
  <si>
    <t>Nguyễn Văn</t>
  </si>
  <si>
    <t>GVCN</t>
  </si>
  <si>
    <t>ĐiỂM          RL</t>
  </si>
  <si>
    <t>LỚP TRƯỞNG</t>
  </si>
  <si>
    <t>GV.CHỦ NHIỆM</t>
  </si>
  <si>
    <t>KP</t>
  </si>
  <si>
    <t>BẢNG TỔNG KẾT KẾT QUẢ RÈN LUYỆN TOÀN KHÓA</t>
  </si>
  <si>
    <t>KẾT QUẢ RÈN LUYỆN TỪNG NĂM</t>
  </si>
  <si>
    <t>KQRL TOÀN KHÓA</t>
  </si>
  <si>
    <t>XẾP LOẠI TOÀN KHÓA</t>
  </si>
  <si>
    <t>NĂM 1    (Hệ số 1)</t>
  </si>
  <si>
    <t>NĂM 2    (Hệ số 2)</t>
  </si>
  <si>
    <t>NĂM 3    (Hệ số 3)</t>
  </si>
  <si>
    <t>Quang</t>
  </si>
  <si>
    <t>Thắng</t>
  </si>
  <si>
    <t>Thảo</t>
  </si>
  <si>
    <t>Trung</t>
  </si>
  <si>
    <t/>
  </si>
  <si>
    <t xml:space="preserve">Đậu Trọng  </t>
  </si>
  <si>
    <t>Nguyễn Tấn</t>
  </si>
  <si>
    <t>Nguyễn Duy</t>
  </si>
  <si>
    <t>Duy</t>
  </si>
  <si>
    <t>Đạt</t>
  </si>
  <si>
    <t>Hải</t>
  </si>
  <si>
    <t>Kiệt</t>
  </si>
  <si>
    <t>Linh</t>
  </si>
  <si>
    <t>Quân</t>
  </si>
  <si>
    <t>Thành</t>
  </si>
  <si>
    <t>Học kỳ:   1  .  Năm học: 2014 - 2015</t>
  </si>
  <si>
    <t>Học kỳ:   2  .  Năm học: 2014 - 2015</t>
  </si>
  <si>
    <t>Năm học: 2014 - 2015</t>
  </si>
  <si>
    <t>Niên khóa: 2014 - 2015</t>
  </si>
  <si>
    <t>Tân Bình, Ngày 6 tháng 7 năm 2015</t>
  </si>
  <si>
    <t>Tân Bình, Ngày 12 tháng 7 năm 2015</t>
  </si>
  <si>
    <t>Tân Bình, Ngày 9 tháng 7 năm 2015</t>
  </si>
  <si>
    <t>QUẢN LÝ HSSV</t>
  </si>
  <si>
    <t xml:space="preserve">Quản lý HSSV </t>
  </si>
  <si>
    <t>Phạm Long</t>
  </si>
  <si>
    <t>Lê Tuấn</t>
  </si>
  <si>
    <t xml:space="preserve">Trần Văn  </t>
  </si>
  <si>
    <t>Vũ Cao</t>
  </si>
  <si>
    <t>Bùi Văn</t>
  </si>
  <si>
    <t>Nguyễn Hoàng</t>
  </si>
  <si>
    <t xml:space="preserve">Bùi Châu Duy </t>
  </si>
  <si>
    <t xml:space="preserve">Trần Quốc  </t>
  </si>
  <si>
    <t>Trần Thành</t>
  </si>
  <si>
    <t>Đỗ Đại</t>
  </si>
  <si>
    <t>Quảng Văn</t>
  </si>
  <si>
    <t xml:space="preserve">Trần Minh  </t>
  </si>
  <si>
    <t>Huỳnh Trung</t>
  </si>
  <si>
    <t>Phùng Quang</t>
  </si>
  <si>
    <t>Phạm Hoàng</t>
  </si>
  <si>
    <t xml:space="preserve">Nguyễn Công  </t>
  </si>
  <si>
    <t>Huỳnh Anh</t>
  </si>
  <si>
    <t>Võ Văn</t>
  </si>
  <si>
    <t>Trần Ngọc</t>
  </si>
  <si>
    <t>Ngô Hoàng</t>
  </si>
  <si>
    <t>Hoàng Văn</t>
  </si>
  <si>
    <t>Nguyễn Thái</t>
  </si>
  <si>
    <t xml:space="preserve">Văn Quang  </t>
  </si>
  <si>
    <t xml:space="preserve">Võ Tấn  </t>
  </si>
  <si>
    <t>Bùi Thiên</t>
  </si>
  <si>
    <t>Nguyễn Minh</t>
  </si>
  <si>
    <t xml:space="preserve">Đặng   </t>
  </si>
  <si>
    <t>Vi Văn</t>
  </si>
  <si>
    <t>Tạ Minh</t>
  </si>
  <si>
    <t>Nguyễn Hồng</t>
  </si>
  <si>
    <t xml:space="preserve">Nguyễn Minh  </t>
  </si>
  <si>
    <t>Võ Đức</t>
  </si>
  <si>
    <t xml:space="preserve">Đàm Minh  </t>
  </si>
  <si>
    <t>Nguyễn Chí</t>
  </si>
  <si>
    <t xml:space="preserve">Lê Thành  </t>
  </si>
  <si>
    <t>Phan Thành</t>
  </si>
  <si>
    <t xml:space="preserve">Lê Ngọc  </t>
  </si>
  <si>
    <t>Lê Văn</t>
  </si>
  <si>
    <t>An</t>
  </si>
  <si>
    <t>Bảo</t>
  </si>
  <si>
    <t>Bền</t>
  </si>
  <si>
    <t>Dân</t>
  </si>
  <si>
    <t>Dinh</t>
  </si>
  <si>
    <t>Đằng</t>
  </si>
  <si>
    <t>Độ</t>
  </si>
  <si>
    <t>Giản</t>
  </si>
  <si>
    <t>Hiếu</t>
  </si>
  <si>
    <t>Hoàng</t>
  </si>
  <si>
    <t>Hôn</t>
  </si>
  <si>
    <t>Khanh</t>
  </si>
  <si>
    <t>Lệnh</t>
  </si>
  <si>
    <t>Long</t>
  </si>
  <si>
    <t>Lục</t>
  </si>
  <si>
    <t>Nguyên</t>
  </si>
  <si>
    <t>Ninh</t>
  </si>
  <si>
    <t>Phong</t>
  </si>
  <si>
    <t>Phước</t>
  </si>
  <si>
    <t>Sáng</t>
  </si>
  <si>
    <t>Sức</t>
  </si>
  <si>
    <t>Sỹ</t>
  </si>
  <si>
    <t>Tấn</t>
  </si>
  <si>
    <t>Thái</t>
  </si>
  <si>
    <t>Thinh</t>
  </si>
  <si>
    <t>Thương</t>
  </si>
  <si>
    <t>Vàng</t>
  </si>
  <si>
    <t>Dự</t>
  </si>
  <si>
    <t>Lớp: 12CĐ - CK3    Sĩ số: 42</t>
  </si>
  <si>
    <t>Lớp: 12CĐ - CK3    Sĩ số: 42     Khoa: Công nghệ Cơ khí</t>
  </si>
  <si>
    <t>Nguyễn Thanh Vĩnh Phúc</t>
  </si>
  <si>
    <t>Lớp: 12CĐ - CK3     Sĩ số: 42     Khoa: Công nghệ Cơ khí</t>
  </si>
</sst>
</file>

<file path=xl/styles.xml><?xml version="1.0" encoding="utf-8"?>
<styleSheet xmlns="http://schemas.openxmlformats.org/spreadsheetml/2006/main">
  <numFmts count="12">
    <numFmt numFmtId="44" formatCode="_(&quot;$&quot;* #,##0.00_);_(&quot;$&quot;* \(#,##0.00\);_(&quot;$&quot;* &quot;-&quot;??_);_(@_)"/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0.0"/>
    <numFmt numFmtId="173" formatCode="\$#,##0\ ;\(\$#,##0\)"/>
    <numFmt numFmtId="174" formatCode="0.0%"/>
  </numFmts>
  <fonts count="53">
    <font>
      <sz val="12"/>
      <name val="VNI-Times"/>
    </font>
    <font>
      <sz val="12"/>
      <name val="VNI-Times"/>
    </font>
    <font>
      <b/>
      <sz val="12"/>
      <name val="VNI-Times"/>
    </font>
    <font>
      <b/>
      <sz val="10"/>
      <name val="VNI-Times"/>
    </font>
    <font>
      <b/>
      <sz val="8"/>
      <name val="VNI-Times"/>
    </font>
    <font>
      <sz val="11"/>
      <name val="VNI-Times"/>
    </font>
    <font>
      <b/>
      <sz val="11"/>
      <name val="VNI-Times"/>
    </font>
    <font>
      <sz val="13"/>
      <name val="VNI-Times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UVnTime"/>
    </font>
    <font>
      <sz val="8"/>
      <name val="VNI-Times"/>
    </font>
    <font>
      <b/>
      <sz val="16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b/>
      <sz val="12"/>
      <name val="Times New Roman"/>
      <family val="1"/>
    </font>
    <font>
      <sz val="10.5"/>
      <name val="Arial"/>
      <family val="2"/>
    </font>
    <font>
      <sz val="10.5"/>
      <name val="Times New Roman"/>
      <family val="1"/>
    </font>
    <font>
      <sz val="10.5"/>
      <name val="VNI-Times"/>
    </font>
    <font>
      <sz val="10"/>
      <color indexed="22"/>
      <name val="Times New Roman"/>
      <family val="1"/>
    </font>
    <font>
      <b/>
      <sz val="10"/>
      <name val="Times New Roman"/>
      <family val="1"/>
    </font>
    <font>
      <b/>
      <sz val="9"/>
      <name val="VNI-Times"/>
    </font>
    <font>
      <b/>
      <i/>
      <sz val="10"/>
      <name val="Times New Roman"/>
      <family val="1"/>
    </font>
    <font>
      <sz val="10"/>
      <name val="VNI-Times"/>
    </font>
    <font>
      <b/>
      <u/>
      <sz val="10"/>
      <name val="Times New Roman"/>
      <family val="1"/>
    </font>
    <font>
      <sz val="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4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9" fontId="11" fillId="0" borderId="3">
      <alignment vertical="center"/>
    </xf>
    <xf numFmtId="0" fontId="12" fillId="0" borderId="0" applyNumberFormat="0" applyFont="0" applyFill="0" applyAlignment="0"/>
    <xf numFmtId="0" fontId="25" fillId="0" borderId="0"/>
    <xf numFmtId="0" fontId="42" fillId="0" borderId="0"/>
    <xf numFmtId="9" fontId="1" fillId="0" borderId="0" applyFont="0" applyFill="0" applyBorder="0" applyAlignment="0" applyProtection="0"/>
    <xf numFmtId="0" fontId="8" fillId="0" borderId="4" applyNumberFormat="0" applyFon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>
      <alignment vertical="center"/>
    </xf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5" fillId="0" borderId="0"/>
    <xf numFmtId="170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20" fillId="0" borderId="0"/>
    <xf numFmtId="0" fontId="8" fillId="0" borderId="0"/>
    <xf numFmtId="0" fontId="16" fillId="0" borderId="0" applyProtection="0"/>
    <xf numFmtId="166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65" fontId="17" fillId="0" borderId="0" applyFont="0" applyFill="0" applyBorder="0" applyAlignment="0" applyProtection="0"/>
    <xf numFmtId="164" fontId="18" fillId="0" borderId="0" applyFont="0" applyFill="0" applyBorder="0" applyAlignment="0" applyProtection="0"/>
    <xf numFmtId="167" fontId="17" fillId="0" borderId="0" applyFont="0" applyFill="0" applyBorder="0" applyAlignment="0" applyProtection="0"/>
  </cellStyleXfs>
  <cellXfs count="175">
    <xf numFmtId="0" fontId="0" fillId="0" borderId="0" xfId="0"/>
    <xf numFmtId="0" fontId="7" fillId="0" borderId="0" xfId="0" applyFont="1"/>
    <xf numFmtId="0" fontId="8" fillId="0" borderId="0" xfId="29"/>
    <xf numFmtId="0" fontId="0" fillId="0" borderId="0" xfId="0" applyProtection="1">
      <protection locked="0" hidden="1"/>
    </xf>
    <xf numFmtId="0" fontId="22" fillId="0" borderId="0" xfId="0" applyFont="1" applyAlignment="1">
      <alignment horizontal="center"/>
    </xf>
    <xf numFmtId="0" fontId="22" fillId="0" borderId="0" xfId="0" applyFont="1" applyAlignment="1"/>
    <xf numFmtId="0" fontId="27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horizontal="center"/>
    </xf>
    <xf numFmtId="0" fontId="22" fillId="2" borderId="3" xfId="0" applyFont="1" applyFill="1" applyBorder="1" applyAlignment="1">
      <alignment horizontal="center" vertical="center" wrapText="1"/>
    </xf>
    <xf numFmtId="172" fontId="32" fillId="2" borderId="3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Border="1" applyAlignment="1"/>
    <xf numFmtId="0" fontId="0" fillId="2" borderId="0" xfId="0" applyFill="1" applyBorder="1" applyAlignment="1">
      <alignment horizontal="center" vertical="center"/>
    </xf>
    <xf numFmtId="0" fontId="1" fillId="0" borderId="0" xfId="0" applyFont="1" applyAlignment="1"/>
    <xf numFmtId="0" fontId="0" fillId="0" borderId="0" xfId="0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0" xfId="0" applyFont="1" applyAlignment="1"/>
    <xf numFmtId="0" fontId="0" fillId="2" borderId="0" xfId="0" applyFill="1" applyBorder="1"/>
    <xf numFmtId="0" fontId="23" fillId="2" borderId="0" xfId="0" applyFont="1" applyFill="1" applyBorder="1" applyAlignment="1">
      <alignment horizontal="center" vertical="center"/>
    </xf>
    <xf numFmtId="0" fontId="39" fillId="0" borderId="0" xfId="0" applyFont="1" applyAlignment="1">
      <alignment horizontal="center"/>
    </xf>
    <xf numFmtId="0" fontId="40" fillId="0" borderId="0" xfId="0" applyFont="1" applyAlignment="1">
      <alignment horizontal="left" indent="4"/>
    </xf>
    <xf numFmtId="0" fontId="6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172" fontId="32" fillId="2" borderId="0" xfId="0" applyNumberFormat="1" applyFont="1" applyFill="1" applyBorder="1" applyAlignment="1">
      <alignment horizontal="center"/>
    </xf>
    <xf numFmtId="0" fontId="33" fillId="0" borderId="0" xfId="0" applyFont="1" applyBorder="1" applyAlignment="1">
      <alignment horizontal="left"/>
    </xf>
    <xf numFmtId="0" fontId="31" fillId="0" borderId="0" xfId="0" applyFont="1" applyAlignment="1"/>
    <xf numFmtId="174" fontId="31" fillId="0" borderId="3" xfId="0" applyNumberFormat="1" applyFont="1" applyBorder="1" applyAlignment="1">
      <alignment horizontal="center"/>
    </xf>
    <xf numFmtId="0" fontId="0" fillId="0" borderId="3" xfId="0" applyBorder="1"/>
    <xf numFmtId="0" fontId="24" fillId="0" borderId="3" xfId="0" applyFont="1" applyBorder="1" applyAlignment="1"/>
    <xf numFmtId="0" fontId="3" fillId="0" borderId="3" xfId="0" applyFont="1" applyBorder="1" applyAlignment="1">
      <alignment horizontal="left" indent="6"/>
    </xf>
    <xf numFmtId="0" fontId="34" fillId="0" borderId="0" xfId="0" applyFont="1"/>
    <xf numFmtId="0" fontId="2" fillId="0" borderId="0" xfId="0" applyFont="1"/>
    <xf numFmtId="0" fontId="31" fillId="0" borderId="5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1" fontId="41" fillId="0" borderId="0" xfId="0" applyNumberFormat="1" applyFont="1" applyBorder="1" applyAlignment="1">
      <alignment horizontal="center" vertical="center" wrapText="1"/>
    </xf>
    <xf numFmtId="0" fontId="42" fillId="0" borderId="0" xfId="0" applyFont="1"/>
    <xf numFmtId="0" fontId="31" fillId="0" borderId="3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 wrapText="1"/>
    </xf>
    <xf numFmtId="1" fontId="31" fillId="0" borderId="3" xfId="0" applyNumberFormat="1" applyFont="1" applyBorder="1" applyAlignment="1">
      <alignment horizontal="center" vertical="center"/>
    </xf>
    <xf numFmtId="1" fontId="31" fillId="0" borderId="0" xfId="0" applyNumberFormat="1" applyFont="1" applyBorder="1" applyAlignment="1">
      <alignment horizontal="center" vertical="center"/>
    </xf>
    <xf numFmtId="0" fontId="24" fillId="2" borderId="3" xfId="0" applyFont="1" applyFill="1" applyBorder="1" applyAlignment="1">
      <alignment horizontal="center"/>
    </xf>
    <xf numFmtId="0" fontId="0" fillId="0" borderId="5" xfId="0" applyBorder="1"/>
    <xf numFmtId="0" fontId="24" fillId="0" borderId="5" xfId="0" applyFont="1" applyBorder="1" applyAlignment="1"/>
    <xf numFmtId="0" fontId="3" fillId="0" borderId="5" xfId="0" applyFont="1" applyBorder="1" applyAlignment="1">
      <alignment horizontal="left" indent="6"/>
    </xf>
    <xf numFmtId="0" fontId="31" fillId="0" borderId="7" xfId="0" applyFont="1" applyBorder="1" applyAlignment="1">
      <alignment horizontal="center"/>
    </xf>
    <xf numFmtId="0" fontId="1" fillId="0" borderId="5" xfId="0" applyFont="1" applyBorder="1" applyAlignment="1"/>
    <xf numFmtId="0" fontId="0" fillId="0" borderId="0" xfId="0" applyBorder="1"/>
    <xf numFmtId="1" fontId="5" fillId="0" borderId="0" xfId="13" applyNumberFormat="1" applyFont="1" applyBorder="1" applyAlignment="1"/>
    <xf numFmtId="0" fontId="1" fillId="0" borderId="0" xfId="0" applyFont="1" applyBorder="1" applyAlignment="1"/>
    <xf numFmtId="0" fontId="4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6" fillId="0" borderId="0" xfId="0" applyFont="1" applyFill="1" applyBorder="1" applyAlignment="1">
      <alignment horizontal="center" shrinkToFit="1"/>
    </xf>
    <xf numFmtId="172" fontId="36" fillId="0" borderId="0" xfId="0" applyNumberFormat="1" applyFont="1" applyFill="1" applyBorder="1" applyAlignment="1">
      <alignment horizontal="center" shrinkToFit="1"/>
    </xf>
    <xf numFmtId="1" fontId="36" fillId="0" borderId="0" xfId="0" applyNumberFormat="1" applyFont="1" applyFill="1" applyBorder="1" applyAlignment="1">
      <alignment horizontal="center" shrinkToFit="1"/>
    </xf>
    <xf numFmtId="0" fontId="36" fillId="0" borderId="0" xfId="0" applyNumberFormat="1" applyFont="1" applyFill="1" applyBorder="1" applyAlignment="1">
      <alignment horizontal="center" shrinkToFit="1"/>
    </xf>
    <xf numFmtId="0" fontId="31" fillId="0" borderId="0" xfId="0" applyFont="1" applyFill="1" applyBorder="1" applyAlignment="1">
      <alignment horizontal="center" vertical="center" shrinkToFit="1"/>
    </xf>
    <xf numFmtId="172" fontId="31" fillId="0" borderId="0" xfId="0" applyNumberFormat="1" applyFont="1" applyFill="1" applyBorder="1" applyAlignment="1">
      <alignment horizontal="center" vertical="center" shrinkToFit="1"/>
    </xf>
    <xf numFmtId="1" fontId="31" fillId="0" borderId="0" xfId="0" applyNumberFormat="1" applyFont="1" applyFill="1" applyBorder="1" applyAlignment="1">
      <alignment horizontal="center" vertical="center" shrinkToFit="1"/>
    </xf>
    <xf numFmtId="172" fontId="38" fillId="0" borderId="0" xfId="0" applyNumberFormat="1" applyFont="1" applyFill="1" applyBorder="1" applyAlignment="1">
      <alignment horizontal="center" vertical="center" shrinkToFit="1"/>
    </xf>
    <xf numFmtId="0" fontId="23" fillId="0" borderId="0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/>
    </xf>
    <xf numFmtId="0" fontId="22" fillId="2" borderId="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24" fillId="2" borderId="0" xfId="0" applyFont="1" applyFill="1" applyBorder="1" applyAlignment="1">
      <alignment horizontal="center"/>
    </xf>
    <xf numFmtId="1" fontId="31" fillId="2" borderId="0" xfId="0" applyNumberFormat="1" applyFont="1" applyFill="1" applyBorder="1" applyAlignment="1">
      <alignment horizontal="center"/>
    </xf>
    <xf numFmtId="1" fontId="5" fillId="0" borderId="8" xfId="13" applyNumberFormat="1" applyFont="1" applyBorder="1" applyAlignment="1"/>
    <xf numFmtId="0" fontId="1" fillId="0" borderId="8" xfId="0" applyFont="1" applyBorder="1" applyAlignment="1"/>
    <xf numFmtId="1" fontId="32" fillId="2" borderId="0" xfId="0" applyNumberFormat="1" applyFont="1" applyFill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39" fillId="0" borderId="5" xfId="0" applyFont="1" applyBorder="1" applyAlignment="1"/>
    <xf numFmtId="0" fontId="31" fillId="0" borderId="8" xfId="0" applyFont="1" applyBorder="1" applyAlignment="1"/>
    <xf numFmtId="174" fontId="31" fillId="0" borderId="5" xfId="0" applyNumberFormat="1" applyFont="1" applyBorder="1" applyAlignment="1"/>
    <xf numFmtId="1" fontId="5" fillId="0" borderId="5" xfId="13" applyNumberFormat="1" applyFont="1" applyBorder="1" applyAlignment="1"/>
    <xf numFmtId="1" fontId="32" fillId="2" borderId="3" xfId="0" applyNumberFormat="1" applyFont="1" applyFill="1" applyBorder="1" applyAlignment="1">
      <alignment horizontal="center"/>
    </xf>
    <xf numFmtId="0" fontId="47" fillId="0" borderId="0" xfId="0" applyFont="1"/>
    <xf numFmtId="0" fontId="48" fillId="0" borderId="5" xfId="0" applyFont="1" applyBorder="1" applyAlignment="1">
      <alignment horizontal="center" vertical="center"/>
    </xf>
    <xf numFmtId="0" fontId="30" fillId="0" borderId="0" xfId="0" applyFont="1" applyAlignment="1"/>
    <xf numFmtId="0" fontId="0" fillId="0" borderId="0" xfId="0" applyAlignment="1"/>
    <xf numFmtId="0" fontId="48" fillId="0" borderId="6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9" fillId="0" borderId="14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24" fillId="2" borderId="8" xfId="0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/>
    </xf>
    <xf numFmtId="0" fontId="24" fillId="2" borderId="5" xfId="0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172" fontId="3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44" fontId="36" fillId="2" borderId="0" xfId="0" applyNumberFormat="1" applyFont="1" applyFill="1" applyBorder="1" applyAlignment="1">
      <alignment horizontal="center" vertical="center"/>
    </xf>
    <xf numFmtId="44" fontId="37" fillId="2" borderId="0" xfId="0" applyNumberFormat="1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6" fillId="2" borderId="0" xfId="0" applyNumberFormat="1" applyFont="1" applyFill="1" applyBorder="1" applyAlignment="1">
      <alignment horizontal="center"/>
    </xf>
    <xf numFmtId="0" fontId="37" fillId="2" borderId="0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9" fillId="0" borderId="3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23" fillId="0" borderId="0" xfId="0" applyFont="1" applyBorder="1" applyAlignment="1"/>
    <xf numFmtId="0" fontId="31" fillId="0" borderId="0" xfId="0" applyFont="1" applyAlignment="1">
      <alignment horizontal="center"/>
    </xf>
    <xf numFmtId="0" fontId="44" fillId="0" borderId="0" xfId="0" applyFont="1" applyAlignment="1">
      <alignment horizontal="center" vertical="top"/>
    </xf>
    <xf numFmtId="0" fontId="41" fillId="0" borderId="14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31" fillId="0" borderId="3" xfId="0" applyFont="1" applyBorder="1" applyAlignment="1">
      <alignment horizontal="center"/>
    </xf>
    <xf numFmtId="0" fontId="31" fillId="0" borderId="8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34" fillId="0" borderId="9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41" fillId="0" borderId="7" xfId="0" applyFont="1" applyBorder="1" applyAlignment="1">
      <alignment horizontal="center" vertical="center"/>
    </xf>
    <xf numFmtId="0" fontId="41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9" fillId="0" borderId="8" xfId="0" applyFont="1" applyBorder="1" applyAlignment="1">
      <alignment horizontal="center"/>
    </xf>
    <xf numFmtId="0" fontId="39" fillId="0" borderId="5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174" fontId="39" fillId="0" borderId="14" xfId="0" applyNumberFormat="1" applyFont="1" applyBorder="1" applyAlignment="1">
      <alignment horizontal="center" vertical="center"/>
    </xf>
    <xf numFmtId="174" fontId="39" fillId="0" borderId="15" xfId="0" applyNumberFormat="1" applyFont="1" applyBorder="1" applyAlignment="1">
      <alignment horizontal="center" vertical="center"/>
    </xf>
    <xf numFmtId="174" fontId="39" fillId="0" borderId="16" xfId="0" applyNumberFormat="1" applyFont="1" applyBorder="1" applyAlignment="1">
      <alignment horizontal="center" vertical="center"/>
    </xf>
    <xf numFmtId="174" fontId="39" fillId="0" borderId="17" xfId="0" applyNumberFormat="1" applyFont="1" applyBorder="1" applyAlignment="1">
      <alignment horizontal="center" vertical="center"/>
    </xf>
    <xf numFmtId="174" fontId="39" fillId="0" borderId="9" xfId="0" applyNumberFormat="1" applyFont="1" applyBorder="1" applyAlignment="1">
      <alignment horizontal="center" vertical="center"/>
    </xf>
    <xf numFmtId="174" fontId="39" fillId="0" borderId="18" xfId="0" applyNumberFormat="1" applyFont="1" applyBorder="1" applyAlignment="1">
      <alignment horizontal="center" vertical="center"/>
    </xf>
    <xf numFmtId="1" fontId="39" fillId="0" borderId="3" xfId="0" applyNumberFormat="1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/>
    </xf>
    <xf numFmtId="0" fontId="39" fillId="0" borderId="3" xfId="0" applyFont="1" applyBorder="1" applyAlignment="1">
      <alignment horizontal="center"/>
    </xf>
    <xf numFmtId="174" fontId="39" fillId="0" borderId="3" xfId="0" applyNumberFormat="1" applyFont="1" applyBorder="1" applyAlignment="1">
      <alignment horizontal="center"/>
    </xf>
    <xf numFmtId="174" fontId="39" fillId="0" borderId="3" xfId="0" applyNumberFormat="1" applyFont="1" applyBorder="1" applyAlignment="1">
      <alignment horizontal="center" vertical="center"/>
    </xf>
    <xf numFmtId="0" fontId="31" fillId="0" borderId="7" xfId="0" applyFont="1" applyBorder="1" applyAlignment="1">
      <alignment horizontal="center"/>
    </xf>
    <xf numFmtId="174" fontId="31" fillId="0" borderId="7" xfId="0" applyNumberFormat="1" applyFont="1" applyBorder="1" applyAlignment="1">
      <alignment horizontal="center"/>
    </xf>
    <xf numFmtId="1" fontId="5" fillId="0" borderId="14" xfId="13" applyNumberFormat="1" applyFont="1" applyBorder="1" applyAlignment="1">
      <alignment horizontal="center"/>
    </xf>
    <xf numFmtId="1" fontId="5" fillId="0" borderId="15" xfId="13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" fontId="5" fillId="0" borderId="3" xfId="13" applyNumberFormat="1" applyFont="1" applyBorder="1" applyAlignment="1">
      <alignment horizontal="center"/>
    </xf>
    <xf numFmtId="1" fontId="5" fillId="0" borderId="8" xfId="13" applyNumberFormat="1" applyFont="1" applyBorder="1" applyAlignment="1">
      <alignment horizontal="center"/>
    </xf>
    <xf numFmtId="1" fontId="5" fillId="0" borderId="17" xfId="13" applyNumberFormat="1" applyFont="1" applyBorder="1" applyAlignment="1">
      <alignment horizontal="center"/>
    </xf>
    <xf numFmtId="1" fontId="5" fillId="0" borderId="9" xfId="13" applyNumberFormat="1" applyFont="1" applyBorder="1" applyAlignment="1">
      <alignment horizontal="center"/>
    </xf>
    <xf numFmtId="0" fontId="39" fillId="0" borderId="8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 wrapText="1"/>
    </xf>
    <xf numFmtId="174" fontId="31" fillId="0" borderId="2" xfId="0" applyNumberFormat="1" applyFont="1" applyBorder="1" applyAlignment="1">
      <alignment horizontal="center"/>
    </xf>
    <xf numFmtId="0" fontId="23" fillId="0" borderId="8" xfId="12" applyNumberFormat="1" applyFont="1" applyFill="1" applyBorder="1" applyAlignment="1" applyProtection="1">
      <alignment horizontal="justify" vertical="center"/>
      <protection hidden="1"/>
    </xf>
    <xf numFmtId="0" fontId="24" fillId="0" borderId="10" xfId="12" applyNumberFormat="1" applyFont="1" applyFill="1" applyBorder="1" applyAlignment="1" applyProtection="1">
      <alignment horizontal="justify" vertical="center"/>
      <protection hidden="1"/>
    </xf>
    <xf numFmtId="1" fontId="48" fillId="2" borderId="3" xfId="0" applyNumberFormat="1" applyFont="1" applyFill="1" applyBorder="1" applyAlignment="1">
      <alignment horizontal="center"/>
    </xf>
    <xf numFmtId="1" fontId="49" fillId="2" borderId="8" xfId="0" applyNumberFormat="1" applyFont="1" applyFill="1" applyBorder="1" applyAlignment="1">
      <alignment horizontal="center"/>
    </xf>
    <xf numFmtId="1" fontId="50" fillId="2" borderId="8" xfId="0" applyNumberFormat="1" applyFont="1" applyFill="1" applyBorder="1" applyAlignment="1">
      <alignment horizontal="center"/>
    </xf>
    <xf numFmtId="0" fontId="51" fillId="0" borderId="12" xfId="0" applyNumberFormat="1" applyFont="1" applyFill="1" applyBorder="1" applyAlignment="1" applyProtection="1">
      <alignment horizontal="center" vertical="center"/>
      <protection hidden="1"/>
    </xf>
    <xf numFmtId="0" fontId="51" fillId="0" borderId="13" xfId="0" applyNumberFormat="1" applyFont="1" applyFill="1" applyBorder="1" applyAlignment="1" applyProtection="1">
      <alignment horizontal="center" vertical="center"/>
      <protection hidden="1"/>
    </xf>
    <xf numFmtId="0" fontId="51" fillId="0" borderId="11" xfId="0" applyNumberFormat="1" applyFont="1" applyFill="1" applyBorder="1" applyAlignment="1" applyProtection="1">
      <alignment horizontal="center" vertical="center"/>
      <protection locked="0"/>
    </xf>
    <xf numFmtId="0" fontId="52" fillId="0" borderId="11" xfId="0" applyNumberFormat="1" applyFont="1" applyFill="1" applyBorder="1" applyAlignment="1" applyProtection="1">
      <alignment horizontal="center" vertical="center"/>
      <protection locked="0"/>
    </xf>
    <xf numFmtId="0" fontId="52" fillId="3" borderId="11" xfId="0" applyNumberFormat="1" applyFont="1" applyFill="1" applyBorder="1" applyAlignment="1" applyProtection="1">
      <alignment horizontal="center" vertical="center"/>
      <protection locked="0"/>
    </xf>
  </cellXfs>
  <cellStyles count="36">
    <cellStyle name="Comma0" xfId="1"/>
    <cellStyle name="Currency0" xfId="2"/>
    <cellStyle name="Date" xfId="3"/>
    <cellStyle name="Fixed" xfId="4"/>
    <cellStyle name="Header1" xfId="5"/>
    <cellStyle name="Header2" xfId="6"/>
    <cellStyle name="Heading 1" xfId="7" builtinId="16" customBuiltin="1"/>
    <cellStyle name="Heading 2" xfId="8" builtinId="17" customBuiltin="1"/>
    <cellStyle name="Hoa-Scholl" xfId="9"/>
    <cellStyle name="n" xfId="10"/>
    <cellStyle name="Normal" xfId="0" builtinId="0"/>
    <cellStyle name="Normal 2" xfId="11"/>
    <cellStyle name="Normal_BANG DIEM HOC PHAN TCCN HK 01" xfId="12"/>
    <cellStyle name="Percent" xfId="13" builtinId="5"/>
    <cellStyle name="Total" xfId="14" builtinId="25" customBuiltin="1"/>
    <cellStyle name=" [0.00]_ Att. 1- Cover" xfId="15"/>
    <cellStyle name="_ Att. 1- Cover" xfId="16"/>
    <cellStyle name="?_ Att. 1- Cover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_95" xfId="22"/>
    <cellStyle name="뷭?_BOOKSHIP" xfId="23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표준_kc-elec system check list" xfId="29"/>
    <cellStyle name="一般_99Q3647-ALL-CAS2" xfId="30"/>
    <cellStyle name="千分位[0]_Book1" xfId="31"/>
    <cellStyle name="千分位_99Q3647-ALL-CAS2" xfId="32"/>
    <cellStyle name="貨幣 [0]_Book1" xfId="33"/>
    <cellStyle name="貨幣[0]_BRE" xfId="34"/>
    <cellStyle name="貨幣_Book1" xfId="3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/DAUTHAU/Dungquat/GOI3/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S3408/Standard/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2" customWidth="1"/>
    <col min="2" max="2" width="1" style="2" customWidth="1"/>
    <col min="3" max="3" width="25.375" style="2" customWidth="1"/>
    <col min="4" max="16384" width="7.25" style="2"/>
  </cols>
  <sheetData>
    <row r="1" spans="1:3" ht="17.25">
      <c r="A1"/>
      <c r="C1"/>
    </row>
    <row r="2" spans="1:3" ht="18" thickBot="1">
      <c r="A2"/>
    </row>
    <row r="3" spans="1:3" ht="18" thickBot="1">
      <c r="A3"/>
      <c r="C3"/>
    </row>
    <row r="4" spans="1:3" ht="17.25">
      <c r="A4"/>
      <c r="C4"/>
    </row>
    <row r="5" spans="1:3" ht="17.25">
      <c r="C5"/>
    </row>
    <row r="6" spans="1:3" ht="18" thickBot="1">
      <c r="C6"/>
    </row>
    <row r="7" spans="1:3" ht="17.25">
      <c r="A7" s="3"/>
      <c r="C7"/>
    </row>
    <row r="8" spans="1:3" ht="17.25">
      <c r="A8" s="3"/>
      <c r="C8"/>
    </row>
    <row r="9" spans="1:3" ht="17.25">
      <c r="A9" s="3"/>
      <c r="C9"/>
    </row>
    <row r="10" spans="1:3" ht="17.25">
      <c r="A10" s="3"/>
      <c r="C10"/>
    </row>
    <row r="11" spans="1:3" ht="18" thickBot="1">
      <c r="A11" s="3"/>
      <c r="C11"/>
    </row>
    <row r="12" spans="1:3" ht="17.25">
      <c r="C12"/>
    </row>
    <row r="13" spans="1:3" ht="18" thickBot="1">
      <c r="C13"/>
    </row>
    <row r="14" spans="1:3" ht="18" thickBot="1">
      <c r="A14"/>
      <c r="C14" s="3"/>
    </row>
    <row r="15" spans="1:3" ht="17.25">
      <c r="A15"/>
    </row>
    <row r="16" spans="1:3" ht="18" thickBot="1">
      <c r="A16"/>
    </row>
    <row r="17" spans="1:3" ht="18" thickBot="1">
      <c r="A17" s="3"/>
      <c r="C17"/>
    </row>
    <row r="18" spans="1:3" ht="17.25">
      <c r="C18"/>
    </row>
    <row r="19" spans="1:3" ht="17.25">
      <c r="C19"/>
    </row>
    <row r="20" spans="1:3" ht="17.25">
      <c r="A20" s="3"/>
      <c r="C20"/>
    </row>
    <row r="21" spans="1:3" ht="17.25">
      <c r="A21" s="3"/>
      <c r="C21"/>
    </row>
    <row r="22" spans="1:3" ht="17.25">
      <c r="A22"/>
      <c r="C22"/>
    </row>
    <row r="23" spans="1:3" ht="17.25">
      <c r="A23"/>
      <c r="C23" s="3"/>
    </row>
    <row r="24" spans="1:3" ht="17.25">
      <c r="A24"/>
    </row>
    <row r="25" spans="1:3" ht="17.25">
      <c r="A25"/>
    </row>
    <row r="26" spans="1:3" ht="18" thickBot="1">
      <c r="A26"/>
      <c r="C26" s="3"/>
    </row>
    <row r="27" spans="1:3" ht="17.25">
      <c r="A27"/>
      <c r="C27"/>
    </row>
    <row r="28" spans="1:3" ht="17.25">
      <c r="A28"/>
      <c r="C28"/>
    </row>
    <row r="29" spans="1:3" ht="17.25">
      <c r="A29"/>
      <c r="C29"/>
    </row>
    <row r="30" spans="1:3" ht="17.25">
      <c r="A30"/>
      <c r="C30"/>
    </row>
    <row r="31" spans="1:3" ht="17.25">
      <c r="A31"/>
      <c r="C31"/>
    </row>
    <row r="32" spans="1:3" ht="17.25">
      <c r="A32"/>
      <c r="C32"/>
    </row>
    <row r="33" spans="1:3" ht="17.25">
      <c r="A33"/>
      <c r="C33"/>
    </row>
    <row r="34" spans="1:3" ht="17.25">
      <c r="A34"/>
      <c r="C34"/>
    </row>
    <row r="35" spans="1:3" ht="17.25">
      <c r="A35"/>
      <c r="C35"/>
    </row>
    <row r="36" spans="1:3" ht="17.25">
      <c r="A36"/>
      <c r="C36" s="3"/>
    </row>
    <row r="37" spans="1:3" ht="17.25">
      <c r="A37"/>
    </row>
    <row r="38" spans="1:3" ht="17.25">
      <c r="A38"/>
    </row>
    <row r="39" spans="1:3" ht="17.25">
      <c r="A39"/>
      <c r="C39" s="3"/>
    </row>
    <row r="40" spans="1:3" ht="17.25">
      <c r="A40"/>
      <c r="C40"/>
    </row>
    <row r="41" spans="1:3" ht="17.25">
      <c r="A41" s="3"/>
      <c r="C41" s="3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84"/>
  <sheetViews>
    <sheetView topLeftCell="A37" workbookViewId="0">
      <selection activeCell="H14" sqref="H14:K14"/>
    </sheetView>
  </sheetViews>
  <sheetFormatPr defaultRowHeight="17.25"/>
  <cols>
    <col min="1" max="1" width="4.25" customWidth="1"/>
    <col min="2" max="2" width="16" customWidth="1"/>
    <col min="3" max="3" width="7" customWidth="1"/>
    <col min="4" max="4" width="7.25" customWidth="1"/>
    <col min="5" max="5" width="8.5" customWidth="1"/>
    <col min="6" max="6" width="8.25" customWidth="1"/>
    <col min="7" max="8" width="8.625" customWidth="1"/>
    <col min="9" max="9" width="8.125" customWidth="1"/>
    <col min="10" max="10" width="4" customWidth="1"/>
    <col min="11" max="11" width="5.75" customWidth="1"/>
    <col min="12" max="12" width="6.625" customWidth="1"/>
    <col min="13" max="13" width="5.625" customWidth="1"/>
    <col min="14" max="14" width="5.125" customWidth="1"/>
    <col min="15" max="15" width="4.625" customWidth="1"/>
    <col min="16" max="16" width="5" customWidth="1"/>
    <col min="17" max="17" width="4.875" customWidth="1"/>
    <col min="18" max="18" width="4.125" customWidth="1"/>
    <col min="19" max="19" width="4.25" customWidth="1"/>
    <col min="20" max="20" width="4.375" customWidth="1"/>
    <col min="21" max="21" width="4.25" customWidth="1"/>
    <col min="22" max="22" width="4.75" customWidth="1"/>
    <col min="23" max="24" width="4.375" customWidth="1"/>
    <col min="25" max="25" width="4" customWidth="1"/>
    <col min="26" max="26" width="4.75" customWidth="1"/>
    <col min="27" max="27" width="4" customWidth="1"/>
    <col min="28" max="28" width="4.375" customWidth="1"/>
    <col min="29" max="29" width="4.25" customWidth="1"/>
    <col min="30" max="30" width="5.875" customWidth="1"/>
  </cols>
  <sheetData>
    <row r="1" spans="1:13" ht="15" customHeight="1">
      <c r="K1" s="52" t="s">
        <v>32</v>
      </c>
    </row>
    <row r="2" spans="1:13" s="37" customFormat="1" ht="17.25" customHeight="1">
      <c r="A2" s="119" t="s">
        <v>2</v>
      </c>
      <c r="B2" s="119"/>
      <c r="C2" s="119"/>
      <c r="D2" s="119"/>
      <c r="E2" s="27"/>
      <c r="G2" s="117" t="s">
        <v>3</v>
      </c>
      <c r="H2" s="117"/>
      <c r="I2" s="117"/>
      <c r="J2" s="117"/>
      <c r="K2" s="117"/>
      <c r="L2" s="20"/>
    </row>
    <row r="3" spans="1:13" s="37" customFormat="1" ht="17.25" customHeight="1">
      <c r="A3" s="117" t="s">
        <v>5</v>
      </c>
      <c r="B3" s="117"/>
      <c r="C3" s="117"/>
      <c r="D3" s="117"/>
      <c r="E3" s="27"/>
      <c r="G3" s="126" t="s">
        <v>31</v>
      </c>
      <c r="H3" s="126"/>
      <c r="I3" s="126"/>
      <c r="J3" s="126"/>
      <c r="K3" s="126"/>
      <c r="L3" s="51"/>
    </row>
    <row r="4" spans="1:13" ht="17.25" customHeight="1">
      <c r="A4" s="120" t="s">
        <v>30</v>
      </c>
      <c r="B4" s="120"/>
      <c r="C4" s="120"/>
      <c r="D4" s="120"/>
      <c r="E4" s="5"/>
      <c r="F4" s="84"/>
      <c r="G4" s="84"/>
      <c r="H4" s="84"/>
      <c r="I4" s="84"/>
      <c r="J4" s="84"/>
      <c r="K4" s="84"/>
      <c r="L4" s="4"/>
    </row>
    <row r="5" spans="1:13" s="1" customFormat="1" ht="20.25">
      <c r="A5" s="85" t="s">
        <v>33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6"/>
      <c r="M5" s="7"/>
    </row>
    <row r="6" spans="1:13" s="1" customFormat="1" ht="18">
      <c r="A6" s="86" t="s">
        <v>62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24"/>
      <c r="M6" s="7"/>
    </row>
    <row r="7" spans="1:13" s="1" customFormat="1" ht="18.75">
      <c r="A7" s="132" t="s">
        <v>138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23"/>
      <c r="M7" s="7"/>
    </row>
    <row r="8" spans="1:13" s="1" customFormat="1" ht="3.7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7"/>
    </row>
    <row r="9" spans="1:13" s="37" customFormat="1" ht="20.25" customHeight="1">
      <c r="A9" s="133" t="s">
        <v>4</v>
      </c>
      <c r="B9" s="121" t="s">
        <v>28</v>
      </c>
      <c r="C9" s="122"/>
      <c r="D9" s="115" t="s">
        <v>35</v>
      </c>
      <c r="E9" s="115"/>
      <c r="F9" s="115" t="s">
        <v>69</v>
      </c>
      <c r="G9" s="115"/>
      <c r="H9" s="87" t="s">
        <v>14</v>
      </c>
      <c r="I9" s="88"/>
      <c r="J9" s="88"/>
      <c r="K9" s="89"/>
      <c r="L9" s="36"/>
    </row>
    <row r="10" spans="1:13" s="37" customFormat="1" ht="28.5" customHeight="1">
      <c r="A10" s="134"/>
      <c r="B10" s="123"/>
      <c r="C10" s="124"/>
      <c r="D10" s="39" t="s">
        <v>36</v>
      </c>
      <c r="E10" s="39" t="s">
        <v>10</v>
      </c>
      <c r="F10" s="39" t="s">
        <v>36</v>
      </c>
      <c r="G10" s="39" t="s">
        <v>10</v>
      </c>
      <c r="H10" s="90"/>
      <c r="I10" s="91"/>
      <c r="J10" s="91"/>
      <c r="K10" s="92"/>
      <c r="L10" s="41"/>
    </row>
    <row r="11" spans="1:13" s="11" customFormat="1" ht="17.25" customHeight="1">
      <c r="A11" s="9">
        <v>1</v>
      </c>
      <c r="B11" s="165" t="s">
        <v>71</v>
      </c>
      <c r="C11" s="166" t="s">
        <v>109</v>
      </c>
      <c r="D11" s="79">
        <v>74</v>
      </c>
      <c r="E11" s="42" t="str">
        <f t="shared" ref="E11:G52" si="0">IF(D11&lt;29,"Kém",IF(D11&lt;50,"Yếu",IF(D11&lt;60,"TB",IF(D11&lt;70, "TB khá",IF(D11&lt;80,"Khá",IF(D11&lt;90,"Tốt","Xuất sắc"))))))</f>
        <v>Khá</v>
      </c>
      <c r="F11" s="173">
        <v>46</v>
      </c>
      <c r="G11" s="42" t="str">
        <f t="shared" si="0"/>
        <v>Yếu</v>
      </c>
      <c r="H11" s="98"/>
      <c r="I11" s="99"/>
      <c r="J11" s="99"/>
      <c r="K11" s="100"/>
      <c r="L11" s="25"/>
      <c r="M11"/>
    </row>
    <row r="12" spans="1:13" s="11" customFormat="1" ht="17.25" customHeight="1">
      <c r="A12" s="9">
        <v>2</v>
      </c>
      <c r="B12" s="165" t="s">
        <v>72</v>
      </c>
      <c r="C12" s="166" t="s">
        <v>1</v>
      </c>
      <c r="D12" s="35"/>
      <c r="E12" s="42" t="str">
        <f t="shared" si="0"/>
        <v>Kém</v>
      </c>
      <c r="F12" s="173">
        <v>36</v>
      </c>
      <c r="G12" s="42" t="str">
        <f t="shared" si="0"/>
        <v>Yếu</v>
      </c>
      <c r="H12" s="98"/>
      <c r="I12" s="99"/>
      <c r="J12" s="99"/>
      <c r="K12" s="100"/>
      <c r="L12" s="25"/>
      <c r="M12"/>
    </row>
    <row r="13" spans="1:13" s="11" customFormat="1" ht="17.25" customHeight="1">
      <c r="A13" s="9">
        <v>3</v>
      </c>
      <c r="B13" s="165" t="s">
        <v>73</v>
      </c>
      <c r="C13" s="166" t="s">
        <v>110</v>
      </c>
      <c r="D13" s="79">
        <v>67</v>
      </c>
      <c r="E13" s="42" t="str">
        <f t="shared" si="0"/>
        <v>TB khá</v>
      </c>
      <c r="F13" s="173">
        <v>63</v>
      </c>
      <c r="G13" s="42" t="str">
        <f t="shared" si="0"/>
        <v>TB khá</v>
      </c>
      <c r="H13" s="98"/>
      <c r="I13" s="99"/>
      <c r="J13" s="99"/>
      <c r="K13" s="100"/>
      <c r="L13" s="25"/>
      <c r="M13"/>
    </row>
    <row r="14" spans="1:13" s="11" customFormat="1" ht="17.25" customHeight="1">
      <c r="A14" s="9">
        <v>4</v>
      </c>
      <c r="B14" s="165" t="s">
        <v>74</v>
      </c>
      <c r="C14" s="166" t="s">
        <v>111</v>
      </c>
      <c r="D14" s="79">
        <v>61</v>
      </c>
      <c r="E14" s="42" t="str">
        <f t="shared" si="0"/>
        <v>TB khá</v>
      </c>
      <c r="F14" s="174">
        <v>73</v>
      </c>
      <c r="G14" s="42" t="str">
        <f t="shared" si="0"/>
        <v>Khá</v>
      </c>
      <c r="H14" s="98"/>
      <c r="I14" s="99"/>
      <c r="J14" s="99"/>
      <c r="K14" s="100"/>
      <c r="L14" s="25"/>
      <c r="M14"/>
    </row>
    <row r="15" spans="1:13" s="11" customFormat="1" ht="17.25" customHeight="1">
      <c r="A15" s="9">
        <v>5</v>
      </c>
      <c r="B15" s="165" t="s">
        <v>75</v>
      </c>
      <c r="C15" s="166" t="s">
        <v>112</v>
      </c>
      <c r="D15" s="82">
        <v>70</v>
      </c>
      <c r="E15" s="42" t="str">
        <f t="shared" si="0"/>
        <v>Khá</v>
      </c>
      <c r="F15" s="173">
        <v>31</v>
      </c>
      <c r="G15" s="42" t="str">
        <f t="shared" si="0"/>
        <v>Yếu</v>
      </c>
      <c r="H15" s="98"/>
      <c r="I15" s="99"/>
      <c r="J15" s="99"/>
      <c r="K15" s="100"/>
      <c r="L15" s="25"/>
      <c r="M15"/>
    </row>
    <row r="16" spans="1:13" s="11" customFormat="1" ht="17.25" customHeight="1">
      <c r="A16" s="9">
        <v>6</v>
      </c>
      <c r="B16" s="165" t="s">
        <v>76</v>
      </c>
      <c r="C16" s="166" t="s">
        <v>113</v>
      </c>
      <c r="D16" s="79">
        <v>61</v>
      </c>
      <c r="E16" s="42" t="str">
        <f t="shared" si="0"/>
        <v>TB khá</v>
      </c>
      <c r="F16" s="173">
        <v>66</v>
      </c>
      <c r="G16" s="42" t="str">
        <f t="shared" si="0"/>
        <v>TB khá</v>
      </c>
      <c r="H16" s="98"/>
      <c r="I16" s="99"/>
      <c r="J16" s="99"/>
      <c r="K16" s="100"/>
      <c r="L16" s="25"/>
      <c r="M16"/>
    </row>
    <row r="17" spans="1:13" s="11" customFormat="1" ht="17.25" customHeight="1">
      <c r="A17" s="9">
        <v>7</v>
      </c>
      <c r="B17" s="165" t="s">
        <v>34</v>
      </c>
      <c r="C17" s="166" t="s">
        <v>55</v>
      </c>
      <c r="D17" s="82">
        <v>70</v>
      </c>
      <c r="E17" s="42" t="str">
        <f t="shared" si="0"/>
        <v>Khá</v>
      </c>
      <c r="F17" s="173">
        <v>60</v>
      </c>
      <c r="G17" s="42" t="str">
        <f t="shared" si="0"/>
        <v>TB khá</v>
      </c>
      <c r="H17" s="98"/>
      <c r="I17" s="99"/>
      <c r="J17" s="99"/>
      <c r="K17" s="100"/>
      <c r="L17" s="25"/>
      <c r="M17"/>
    </row>
    <row r="18" spans="1:13" s="11" customFormat="1" ht="17.25" customHeight="1">
      <c r="A18" s="9">
        <v>8</v>
      </c>
      <c r="B18" s="165" t="s">
        <v>77</v>
      </c>
      <c r="C18" s="166" t="s">
        <v>114</v>
      </c>
      <c r="D18" s="79">
        <v>64</v>
      </c>
      <c r="E18" s="42" t="str">
        <f t="shared" si="0"/>
        <v>TB khá</v>
      </c>
      <c r="F18" s="173">
        <v>60</v>
      </c>
      <c r="G18" s="42" t="str">
        <f t="shared" si="0"/>
        <v>TB khá</v>
      </c>
      <c r="H18" s="98"/>
      <c r="I18" s="99"/>
      <c r="J18" s="99"/>
      <c r="K18" s="100"/>
      <c r="L18" s="25"/>
      <c r="M18"/>
    </row>
    <row r="19" spans="1:13" s="11" customFormat="1" ht="17.25" customHeight="1">
      <c r="A19" s="9">
        <v>9</v>
      </c>
      <c r="B19" s="165" t="s">
        <v>78</v>
      </c>
      <c r="C19" s="166" t="s">
        <v>56</v>
      </c>
      <c r="D19" s="79">
        <v>61</v>
      </c>
      <c r="E19" s="42" t="str">
        <f t="shared" si="0"/>
        <v>TB khá</v>
      </c>
      <c r="F19" s="173">
        <v>54</v>
      </c>
      <c r="G19" s="42" t="str">
        <f t="shared" si="0"/>
        <v>TB</v>
      </c>
      <c r="H19" s="98"/>
      <c r="I19" s="99"/>
      <c r="J19" s="99"/>
      <c r="K19" s="100"/>
      <c r="L19" s="25"/>
      <c r="M19"/>
    </row>
    <row r="20" spans="1:13" s="11" customFormat="1" ht="17.25" customHeight="1">
      <c r="A20" s="9">
        <v>10</v>
      </c>
      <c r="B20" s="165" t="s">
        <v>79</v>
      </c>
      <c r="C20" s="166" t="s">
        <v>56</v>
      </c>
      <c r="D20" s="79">
        <v>72</v>
      </c>
      <c r="E20" s="42" t="str">
        <f t="shared" si="0"/>
        <v>Khá</v>
      </c>
      <c r="F20" s="173">
        <v>55</v>
      </c>
      <c r="G20" s="42" t="str">
        <f t="shared" si="0"/>
        <v>TB</v>
      </c>
      <c r="H20" s="98"/>
      <c r="I20" s="99"/>
      <c r="J20" s="99"/>
      <c r="K20" s="100"/>
      <c r="L20" s="25"/>
      <c r="M20"/>
    </row>
    <row r="21" spans="1:13" s="11" customFormat="1" ht="17.25" customHeight="1">
      <c r="A21" s="9">
        <v>11</v>
      </c>
      <c r="B21" s="165" t="s">
        <v>80</v>
      </c>
      <c r="C21" s="166" t="s">
        <v>115</v>
      </c>
      <c r="D21" s="82">
        <v>68</v>
      </c>
      <c r="E21" s="42" t="str">
        <f t="shared" si="0"/>
        <v>TB khá</v>
      </c>
      <c r="F21" s="173">
        <v>54</v>
      </c>
      <c r="G21" s="42" t="str">
        <f t="shared" si="0"/>
        <v>TB</v>
      </c>
      <c r="H21" s="98"/>
      <c r="I21" s="99"/>
      <c r="J21" s="99"/>
      <c r="K21" s="100"/>
      <c r="L21" s="25"/>
      <c r="M21"/>
    </row>
    <row r="22" spans="1:13" s="11" customFormat="1" ht="17.25" customHeight="1">
      <c r="A22" s="9">
        <v>12</v>
      </c>
      <c r="B22" s="165" t="s">
        <v>81</v>
      </c>
      <c r="C22" s="166" t="s">
        <v>116</v>
      </c>
      <c r="D22" s="79">
        <v>65</v>
      </c>
      <c r="E22" s="42" t="str">
        <f t="shared" si="0"/>
        <v>TB khá</v>
      </c>
      <c r="F22" s="173">
        <v>67</v>
      </c>
      <c r="G22" s="42" t="str">
        <f t="shared" si="0"/>
        <v>TB khá</v>
      </c>
      <c r="H22" s="98"/>
      <c r="I22" s="99"/>
      <c r="J22" s="99"/>
      <c r="K22" s="100"/>
      <c r="L22" s="25"/>
      <c r="M22"/>
    </row>
    <row r="23" spans="1:13" s="11" customFormat="1" ht="17.25" customHeight="1">
      <c r="A23" s="9">
        <v>13</v>
      </c>
      <c r="B23" s="165" t="s">
        <v>52</v>
      </c>
      <c r="C23" s="166" t="s">
        <v>57</v>
      </c>
      <c r="D23" s="79">
        <v>49</v>
      </c>
      <c r="E23" s="42" t="str">
        <f t="shared" si="0"/>
        <v>Yếu</v>
      </c>
      <c r="F23" s="173">
        <v>35</v>
      </c>
      <c r="G23" s="42" t="str">
        <f t="shared" si="0"/>
        <v>Yếu</v>
      </c>
      <c r="H23" s="98"/>
      <c r="I23" s="99"/>
      <c r="J23" s="99"/>
      <c r="K23" s="100"/>
      <c r="L23" s="25"/>
      <c r="M23"/>
    </row>
    <row r="24" spans="1:13" s="11" customFormat="1" ht="17.25" customHeight="1">
      <c r="A24" s="9">
        <v>14</v>
      </c>
      <c r="B24" s="165" t="s">
        <v>82</v>
      </c>
      <c r="C24" s="166" t="s">
        <v>57</v>
      </c>
      <c r="D24" s="82">
        <v>62</v>
      </c>
      <c r="E24" s="42" t="str">
        <f t="shared" si="0"/>
        <v>TB khá</v>
      </c>
      <c r="F24" s="173">
        <v>54</v>
      </c>
      <c r="G24" s="42" t="str">
        <f t="shared" si="0"/>
        <v>TB</v>
      </c>
      <c r="H24" s="98"/>
      <c r="I24" s="99"/>
      <c r="J24" s="99"/>
      <c r="K24" s="100"/>
      <c r="L24" s="25"/>
      <c r="M24"/>
    </row>
    <row r="25" spans="1:13" s="11" customFormat="1" ht="17.25" customHeight="1">
      <c r="A25" s="9">
        <v>15</v>
      </c>
      <c r="B25" s="165" t="s">
        <v>83</v>
      </c>
      <c r="C25" s="166" t="s">
        <v>117</v>
      </c>
      <c r="D25" s="79">
        <v>59</v>
      </c>
      <c r="E25" s="42" t="str">
        <f t="shared" si="0"/>
        <v>TB</v>
      </c>
      <c r="F25" s="173">
        <v>60</v>
      </c>
      <c r="G25" s="42" t="str">
        <f t="shared" si="0"/>
        <v>TB khá</v>
      </c>
      <c r="H25" s="98"/>
      <c r="I25" s="99"/>
      <c r="J25" s="99"/>
      <c r="K25" s="100"/>
      <c r="L25" s="25"/>
      <c r="M25"/>
    </row>
    <row r="26" spans="1:13" s="11" customFormat="1" ht="17.25" customHeight="1">
      <c r="A26" s="9">
        <v>16</v>
      </c>
      <c r="B26" s="165" t="s">
        <v>84</v>
      </c>
      <c r="C26" s="166" t="s">
        <v>118</v>
      </c>
      <c r="D26" s="83">
        <v>64</v>
      </c>
      <c r="E26" s="42" t="str">
        <f t="shared" si="0"/>
        <v>TB khá</v>
      </c>
      <c r="F26" s="173">
        <v>70</v>
      </c>
      <c r="G26" s="42" t="str">
        <f t="shared" si="0"/>
        <v>Khá</v>
      </c>
      <c r="H26" s="98"/>
      <c r="I26" s="99"/>
      <c r="J26" s="99"/>
      <c r="K26" s="100"/>
      <c r="L26" s="25"/>
      <c r="M26"/>
    </row>
    <row r="27" spans="1:13" s="11" customFormat="1" ht="17.25" customHeight="1">
      <c r="A27" s="9">
        <v>17</v>
      </c>
      <c r="B27" s="165" t="s">
        <v>85</v>
      </c>
      <c r="C27" s="166" t="s">
        <v>119</v>
      </c>
      <c r="D27" s="82">
        <v>65</v>
      </c>
      <c r="E27" s="42" t="str">
        <f t="shared" si="0"/>
        <v>TB khá</v>
      </c>
      <c r="F27" s="173">
        <v>59</v>
      </c>
      <c r="G27" s="42" t="str">
        <f t="shared" si="0"/>
        <v>TB</v>
      </c>
      <c r="H27" s="98"/>
      <c r="I27" s="99"/>
      <c r="J27" s="99"/>
      <c r="K27" s="100"/>
      <c r="L27" s="25"/>
      <c r="M27"/>
    </row>
    <row r="28" spans="1:13" s="11" customFormat="1" ht="17.25" customHeight="1">
      <c r="A28" s="9">
        <v>18</v>
      </c>
      <c r="B28" s="165" t="s">
        <v>86</v>
      </c>
      <c r="C28" s="166" t="s">
        <v>120</v>
      </c>
      <c r="D28" s="79">
        <v>72</v>
      </c>
      <c r="E28" s="42" t="str">
        <f t="shared" si="0"/>
        <v>Khá</v>
      </c>
      <c r="F28" s="173">
        <v>48</v>
      </c>
      <c r="G28" s="42" t="str">
        <f t="shared" si="0"/>
        <v>Yếu</v>
      </c>
      <c r="H28" s="98"/>
      <c r="I28" s="99"/>
      <c r="J28" s="99"/>
      <c r="K28" s="100"/>
      <c r="L28" s="25"/>
      <c r="M28"/>
    </row>
    <row r="29" spans="1:13" s="11" customFormat="1" ht="17.25" customHeight="1">
      <c r="A29" s="9">
        <v>19</v>
      </c>
      <c r="B29" s="165" t="s">
        <v>87</v>
      </c>
      <c r="C29" s="166" t="s">
        <v>58</v>
      </c>
      <c r="D29" s="82">
        <v>70</v>
      </c>
      <c r="E29" s="42" t="str">
        <f t="shared" si="0"/>
        <v>Khá</v>
      </c>
      <c r="F29" s="173">
        <v>63</v>
      </c>
      <c r="G29" s="42" t="str">
        <f t="shared" si="0"/>
        <v>TB khá</v>
      </c>
      <c r="H29" s="98"/>
      <c r="I29" s="99"/>
      <c r="J29" s="99"/>
      <c r="K29" s="100"/>
      <c r="L29" s="25"/>
      <c r="M29"/>
    </row>
    <row r="30" spans="1:13" s="11" customFormat="1" ht="17.25" customHeight="1">
      <c r="A30" s="9">
        <v>20</v>
      </c>
      <c r="B30" s="165" t="s">
        <v>88</v>
      </c>
      <c r="C30" s="166" t="s">
        <v>121</v>
      </c>
      <c r="D30" s="79">
        <v>64</v>
      </c>
      <c r="E30" s="42" t="str">
        <f t="shared" si="0"/>
        <v>TB khá</v>
      </c>
      <c r="F30" s="173">
        <v>60</v>
      </c>
      <c r="G30" s="42" t="str">
        <f t="shared" si="0"/>
        <v>TB khá</v>
      </c>
      <c r="H30" s="98"/>
      <c r="I30" s="99"/>
      <c r="J30" s="99"/>
      <c r="K30" s="100"/>
      <c r="L30" s="25"/>
      <c r="M30"/>
    </row>
    <row r="31" spans="1:13" s="11" customFormat="1" ht="17.25" customHeight="1">
      <c r="A31" s="9">
        <v>21</v>
      </c>
      <c r="B31" s="165" t="s">
        <v>89</v>
      </c>
      <c r="C31" s="166" t="s">
        <v>59</v>
      </c>
      <c r="D31" s="79">
        <v>74</v>
      </c>
      <c r="E31" s="42" t="str">
        <f t="shared" si="0"/>
        <v>Khá</v>
      </c>
      <c r="F31" s="173">
        <v>63</v>
      </c>
      <c r="G31" s="42" t="str">
        <f t="shared" si="0"/>
        <v>TB khá</v>
      </c>
      <c r="H31" s="98"/>
      <c r="I31" s="99"/>
      <c r="J31" s="99"/>
      <c r="K31" s="100"/>
      <c r="L31" s="25"/>
      <c r="M31"/>
    </row>
    <row r="32" spans="1:13" ht="17.25" customHeight="1">
      <c r="A32" s="9">
        <v>22</v>
      </c>
      <c r="B32" s="165" t="s">
        <v>90</v>
      </c>
      <c r="C32" s="166" t="s">
        <v>122</v>
      </c>
      <c r="D32" s="82">
        <v>53</v>
      </c>
      <c r="E32" s="42" t="str">
        <f t="shared" si="0"/>
        <v>TB</v>
      </c>
      <c r="F32" s="173">
        <v>63</v>
      </c>
      <c r="G32" s="42" t="str">
        <f t="shared" si="0"/>
        <v>TB khá</v>
      </c>
      <c r="H32" s="98"/>
      <c r="I32" s="99"/>
      <c r="J32" s="99"/>
      <c r="K32" s="100"/>
      <c r="L32" s="25"/>
    </row>
    <row r="33" spans="1:13" s="11" customFormat="1" ht="17.25" customHeight="1">
      <c r="A33" s="9">
        <v>23</v>
      </c>
      <c r="B33" s="165" t="s">
        <v>91</v>
      </c>
      <c r="C33" s="166" t="s">
        <v>123</v>
      </c>
      <c r="D33" s="79">
        <v>63</v>
      </c>
      <c r="E33" s="42" t="str">
        <f t="shared" si="0"/>
        <v>TB khá</v>
      </c>
      <c r="F33" s="173">
        <v>62</v>
      </c>
      <c r="G33" s="42" t="str">
        <f t="shared" si="0"/>
        <v>TB khá</v>
      </c>
      <c r="H33" s="98"/>
      <c r="I33" s="99"/>
      <c r="J33" s="99"/>
      <c r="K33" s="100"/>
      <c r="L33" s="25"/>
      <c r="M33"/>
    </row>
    <row r="34" spans="1:13" s="11" customFormat="1" ht="17.25" customHeight="1">
      <c r="A34" s="9">
        <v>24</v>
      </c>
      <c r="B34" s="165" t="s">
        <v>92</v>
      </c>
      <c r="C34" s="166" t="s">
        <v>124</v>
      </c>
      <c r="D34" s="82">
        <v>52</v>
      </c>
      <c r="E34" s="42" t="str">
        <f t="shared" si="0"/>
        <v>TB</v>
      </c>
      <c r="F34" s="173">
        <v>51</v>
      </c>
      <c r="G34" s="42" t="str">
        <f t="shared" si="0"/>
        <v>TB</v>
      </c>
      <c r="H34" s="98"/>
      <c r="I34" s="99"/>
      <c r="J34" s="99"/>
      <c r="K34" s="100"/>
      <c r="L34" s="25"/>
      <c r="M34"/>
    </row>
    <row r="35" spans="1:13" s="11" customFormat="1" ht="17.25" customHeight="1">
      <c r="A35" s="9">
        <v>25</v>
      </c>
      <c r="B35" s="165" t="s">
        <v>93</v>
      </c>
      <c r="C35" s="166" t="s">
        <v>125</v>
      </c>
      <c r="D35" s="79">
        <v>70</v>
      </c>
      <c r="E35" s="42" t="str">
        <f t="shared" si="0"/>
        <v>Khá</v>
      </c>
      <c r="F35" s="173">
        <v>52</v>
      </c>
      <c r="G35" s="42" t="str">
        <f t="shared" si="0"/>
        <v>TB</v>
      </c>
      <c r="H35" s="98"/>
      <c r="I35" s="99"/>
      <c r="J35" s="99"/>
      <c r="K35" s="100"/>
      <c r="L35" s="25"/>
      <c r="M35"/>
    </row>
    <row r="36" spans="1:13" s="11" customFormat="1" ht="17.25" customHeight="1">
      <c r="A36" s="9">
        <v>26</v>
      </c>
      <c r="B36" s="165" t="s">
        <v>94</v>
      </c>
      <c r="C36" s="166" t="s">
        <v>126</v>
      </c>
      <c r="D36" s="79">
        <v>52</v>
      </c>
      <c r="E36" s="42" t="str">
        <f t="shared" si="0"/>
        <v>TB</v>
      </c>
      <c r="F36" s="173">
        <v>60</v>
      </c>
      <c r="G36" s="42" t="str">
        <f t="shared" si="0"/>
        <v>TB khá</v>
      </c>
      <c r="H36" s="98"/>
      <c r="I36" s="99"/>
      <c r="J36" s="99"/>
      <c r="K36" s="100"/>
      <c r="L36" s="25"/>
      <c r="M36"/>
    </row>
    <row r="37" spans="1:13" s="11" customFormat="1" ht="17.25" customHeight="1">
      <c r="A37" s="9">
        <v>27</v>
      </c>
      <c r="B37" s="165" t="s">
        <v>95</v>
      </c>
      <c r="C37" s="166" t="s">
        <v>127</v>
      </c>
      <c r="D37" s="79">
        <v>57</v>
      </c>
      <c r="E37" s="42" t="str">
        <f t="shared" si="0"/>
        <v>TB</v>
      </c>
      <c r="F37" s="173">
        <v>70</v>
      </c>
      <c r="G37" s="42" t="str">
        <f t="shared" si="0"/>
        <v>Khá</v>
      </c>
      <c r="H37" s="98"/>
      <c r="I37" s="99"/>
      <c r="J37" s="99"/>
      <c r="K37" s="100"/>
      <c r="L37" s="25"/>
      <c r="M37"/>
    </row>
    <row r="38" spans="1:13" s="11" customFormat="1" ht="17.25" customHeight="1">
      <c r="A38" s="9">
        <v>28</v>
      </c>
      <c r="B38" s="165" t="s">
        <v>96</v>
      </c>
      <c r="C38" s="166" t="s">
        <v>60</v>
      </c>
      <c r="D38" s="79">
        <v>52</v>
      </c>
      <c r="E38" s="42" t="str">
        <f t="shared" si="0"/>
        <v>TB</v>
      </c>
      <c r="F38" s="173">
        <v>51</v>
      </c>
      <c r="G38" s="42" t="str">
        <f t="shared" si="0"/>
        <v>TB</v>
      </c>
      <c r="H38" s="98"/>
      <c r="I38" s="99"/>
      <c r="J38" s="99"/>
      <c r="K38" s="100"/>
      <c r="L38" s="25"/>
      <c r="M38"/>
    </row>
    <row r="39" spans="1:13" s="11" customFormat="1" ht="17.25" customHeight="1">
      <c r="A39" s="9">
        <v>29</v>
      </c>
      <c r="B39" s="165" t="s">
        <v>54</v>
      </c>
      <c r="C39" s="166" t="s">
        <v>47</v>
      </c>
      <c r="D39" s="79">
        <v>55</v>
      </c>
      <c r="E39" s="42" t="str">
        <f t="shared" si="0"/>
        <v>TB</v>
      </c>
      <c r="F39" s="173">
        <v>58</v>
      </c>
      <c r="G39" s="42" t="str">
        <f t="shared" si="0"/>
        <v>TB</v>
      </c>
      <c r="H39" s="98"/>
      <c r="I39" s="99"/>
      <c r="J39" s="99"/>
      <c r="K39" s="100"/>
      <c r="L39" s="25"/>
      <c r="M39"/>
    </row>
    <row r="40" spans="1:13" s="11" customFormat="1" ht="17.25" customHeight="1">
      <c r="A40" s="9">
        <v>30</v>
      </c>
      <c r="B40" s="165" t="s">
        <v>97</v>
      </c>
      <c r="C40" s="166" t="s">
        <v>128</v>
      </c>
      <c r="D40" s="79">
        <v>64</v>
      </c>
      <c r="E40" s="42" t="str">
        <f t="shared" si="0"/>
        <v>TB khá</v>
      </c>
      <c r="F40" s="173">
        <v>55</v>
      </c>
      <c r="G40" s="42" t="str">
        <f t="shared" si="0"/>
        <v>TB</v>
      </c>
      <c r="H40" s="98"/>
      <c r="I40" s="99"/>
      <c r="J40" s="99"/>
      <c r="K40" s="100"/>
      <c r="L40" s="25"/>
      <c r="M40"/>
    </row>
    <row r="41" spans="1:13" s="11" customFormat="1" ht="17.25" customHeight="1">
      <c r="A41" s="9">
        <v>31</v>
      </c>
      <c r="B41" s="165" t="s">
        <v>98</v>
      </c>
      <c r="C41" s="166" t="s">
        <v>129</v>
      </c>
      <c r="D41" s="79">
        <v>62</v>
      </c>
      <c r="E41" s="42" t="str">
        <f t="shared" si="0"/>
        <v>TB khá</v>
      </c>
      <c r="F41" s="173">
        <v>71</v>
      </c>
      <c r="G41" s="42" t="str">
        <f t="shared" si="0"/>
        <v>Khá</v>
      </c>
      <c r="H41" s="98"/>
      <c r="I41" s="99"/>
      <c r="J41" s="99"/>
      <c r="K41" s="100"/>
      <c r="L41" s="25"/>
      <c r="M41"/>
    </row>
    <row r="42" spans="1:13" s="11" customFormat="1" ht="17.25" customHeight="1">
      <c r="A42" s="9">
        <v>32</v>
      </c>
      <c r="B42" s="165" t="s">
        <v>53</v>
      </c>
      <c r="C42" s="166" t="s">
        <v>130</v>
      </c>
      <c r="D42" s="79">
        <v>52</v>
      </c>
      <c r="E42" s="42" t="str">
        <f t="shared" si="0"/>
        <v>TB</v>
      </c>
      <c r="F42" s="173">
        <v>62</v>
      </c>
      <c r="G42" s="42" t="str">
        <f t="shared" si="0"/>
        <v>TB khá</v>
      </c>
      <c r="H42" s="98"/>
      <c r="I42" s="99"/>
      <c r="J42" s="99"/>
      <c r="K42" s="100"/>
      <c r="L42" s="25"/>
      <c r="M42"/>
    </row>
    <row r="43" spans="1:13" s="11" customFormat="1" ht="17.25" customHeight="1">
      <c r="A43" s="9">
        <v>33</v>
      </c>
      <c r="B43" s="165" t="s">
        <v>99</v>
      </c>
      <c r="C43" s="166" t="s">
        <v>131</v>
      </c>
      <c r="D43" s="79">
        <v>59</v>
      </c>
      <c r="E43" s="42" t="str">
        <f t="shared" si="0"/>
        <v>TB</v>
      </c>
      <c r="F43" s="173">
        <v>39</v>
      </c>
      <c r="G43" s="42" t="str">
        <f t="shared" si="0"/>
        <v>Yếu</v>
      </c>
      <c r="H43" s="98"/>
      <c r="I43" s="99"/>
      <c r="J43" s="99"/>
      <c r="K43" s="100"/>
      <c r="L43" s="25"/>
      <c r="M43"/>
    </row>
    <row r="44" spans="1:13" s="11" customFormat="1" ht="17.25" customHeight="1">
      <c r="A44" s="9">
        <v>34</v>
      </c>
      <c r="B44" s="165" t="s">
        <v>100</v>
      </c>
      <c r="C44" s="166" t="s">
        <v>132</v>
      </c>
      <c r="D44" s="79">
        <v>64</v>
      </c>
      <c r="E44" s="42" t="str">
        <f t="shared" si="0"/>
        <v>TB khá</v>
      </c>
      <c r="F44" s="173">
        <v>71</v>
      </c>
      <c r="G44" s="42" t="str">
        <f t="shared" si="0"/>
        <v>Khá</v>
      </c>
      <c r="H44" s="98"/>
      <c r="I44" s="99"/>
      <c r="J44" s="99"/>
      <c r="K44" s="100"/>
      <c r="L44" s="25"/>
      <c r="M44"/>
    </row>
    <row r="45" spans="1:13" s="11" customFormat="1" ht="17.25" customHeight="1">
      <c r="A45" s="9">
        <v>35</v>
      </c>
      <c r="B45" s="165" t="s">
        <v>101</v>
      </c>
      <c r="C45" s="166" t="s">
        <v>48</v>
      </c>
      <c r="D45" s="79">
        <v>61</v>
      </c>
      <c r="E45" s="42" t="str">
        <f t="shared" si="0"/>
        <v>TB khá</v>
      </c>
      <c r="F45" s="173">
        <v>57</v>
      </c>
      <c r="G45" s="42" t="str">
        <f t="shared" si="0"/>
        <v>TB</v>
      </c>
      <c r="H45" s="98"/>
      <c r="I45" s="99"/>
      <c r="J45" s="99"/>
      <c r="K45" s="100"/>
      <c r="L45" s="25"/>
      <c r="M45"/>
    </row>
    <row r="46" spans="1:13" s="11" customFormat="1" ht="17.25" customHeight="1">
      <c r="A46" s="9">
        <v>36</v>
      </c>
      <c r="B46" s="165" t="s">
        <v>102</v>
      </c>
      <c r="C46" s="166" t="s">
        <v>61</v>
      </c>
      <c r="D46" s="79">
        <v>63</v>
      </c>
      <c r="E46" s="42" t="str">
        <f t="shared" si="0"/>
        <v>TB khá</v>
      </c>
      <c r="F46" s="173">
        <v>66</v>
      </c>
      <c r="G46" s="42" t="str">
        <f t="shared" si="0"/>
        <v>TB khá</v>
      </c>
      <c r="H46" s="98"/>
      <c r="I46" s="99"/>
      <c r="J46" s="99"/>
      <c r="K46" s="100"/>
      <c r="L46" s="25"/>
      <c r="M46"/>
    </row>
    <row r="47" spans="1:13" s="11" customFormat="1" ht="17.25" customHeight="1">
      <c r="A47" s="9">
        <v>37</v>
      </c>
      <c r="B47" s="165" t="s">
        <v>103</v>
      </c>
      <c r="C47" s="166" t="s">
        <v>49</v>
      </c>
      <c r="D47" s="79">
        <v>71</v>
      </c>
      <c r="E47" s="42" t="str">
        <f t="shared" si="0"/>
        <v>Khá</v>
      </c>
      <c r="F47" s="173">
        <v>54</v>
      </c>
      <c r="G47" s="42" t="str">
        <f t="shared" si="0"/>
        <v>TB</v>
      </c>
      <c r="H47" s="98"/>
      <c r="I47" s="99"/>
      <c r="J47" s="99"/>
      <c r="K47" s="100"/>
      <c r="L47" s="25"/>
      <c r="M47"/>
    </row>
    <row r="48" spans="1:13" s="11" customFormat="1" ht="17.25" customHeight="1">
      <c r="A48" s="9">
        <v>38</v>
      </c>
      <c r="B48" s="165" t="s">
        <v>104</v>
      </c>
      <c r="C48" s="166" t="s">
        <v>133</v>
      </c>
      <c r="D48" s="79">
        <v>64</v>
      </c>
      <c r="E48" s="42" t="str">
        <f t="shared" si="0"/>
        <v>TB khá</v>
      </c>
      <c r="F48" s="173">
        <v>91</v>
      </c>
      <c r="G48" s="42" t="str">
        <f t="shared" si="0"/>
        <v>Xuất sắc</v>
      </c>
      <c r="H48" s="98"/>
      <c r="I48" s="99"/>
      <c r="J48" s="99"/>
      <c r="K48" s="100"/>
      <c r="L48" s="25"/>
      <c r="M48"/>
    </row>
    <row r="49" spans="1:30" s="11" customFormat="1" ht="17.25" customHeight="1">
      <c r="A49" s="9">
        <v>39</v>
      </c>
      <c r="B49" s="165" t="s">
        <v>105</v>
      </c>
      <c r="C49" s="166" t="s">
        <v>134</v>
      </c>
      <c r="D49" s="79">
        <v>63</v>
      </c>
      <c r="E49" s="42" t="str">
        <f t="shared" si="0"/>
        <v>TB khá</v>
      </c>
      <c r="F49" s="173">
        <v>70</v>
      </c>
      <c r="G49" s="42" t="str">
        <f t="shared" si="0"/>
        <v>Khá</v>
      </c>
      <c r="H49" s="98"/>
      <c r="I49" s="99"/>
      <c r="J49" s="99"/>
      <c r="K49" s="100"/>
      <c r="L49" s="25"/>
      <c r="M49"/>
    </row>
    <row r="50" spans="1:30" s="11" customFormat="1" ht="17.25" customHeight="1">
      <c r="A50" s="9">
        <v>40</v>
      </c>
      <c r="B50" s="165" t="s">
        <v>106</v>
      </c>
      <c r="C50" s="166" t="s">
        <v>50</v>
      </c>
      <c r="D50" s="79">
        <v>61</v>
      </c>
      <c r="E50" s="42" t="str">
        <f t="shared" si="0"/>
        <v>TB khá</v>
      </c>
      <c r="F50" s="173">
        <v>49</v>
      </c>
      <c r="G50" s="42" t="str">
        <f t="shared" si="0"/>
        <v>Yếu</v>
      </c>
      <c r="H50" s="98"/>
      <c r="I50" s="99"/>
      <c r="J50" s="99"/>
      <c r="K50" s="100"/>
      <c r="L50" s="25"/>
      <c r="M50"/>
    </row>
    <row r="51" spans="1:30" s="11" customFormat="1" ht="17.25" customHeight="1">
      <c r="A51" s="9">
        <v>41</v>
      </c>
      <c r="B51" s="165" t="s">
        <v>107</v>
      </c>
      <c r="C51" s="166" t="s">
        <v>135</v>
      </c>
      <c r="D51" s="79">
        <v>64</v>
      </c>
      <c r="E51" s="42" t="str">
        <f t="shared" si="0"/>
        <v>TB khá</v>
      </c>
      <c r="F51" s="173">
        <v>57</v>
      </c>
      <c r="G51" s="42" t="str">
        <f t="shared" si="0"/>
        <v>TB</v>
      </c>
      <c r="H51" s="98"/>
      <c r="I51" s="99"/>
      <c r="J51" s="99"/>
      <c r="K51" s="100"/>
      <c r="L51" s="25"/>
      <c r="M51"/>
    </row>
    <row r="52" spans="1:30" s="11" customFormat="1" ht="17.25" customHeight="1">
      <c r="A52" s="9">
        <v>42</v>
      </c>
      <c r="B52" s="165" t="s">
        <v>108</v>
      </c>
      <c r="C52" s="166" t="s">
        <v>136</v>
      </c>
      <c r="D52" s="79">
        <v>74</v>
      </c>
      <c r="E52" s="42" t="str">
        <f t="shared" si="0"/>
        <v>Khá</v>
      </c>
      <c r="F52" s="173">
        <v>53</v>
      </c>
      <c r="G52" s="42" t="str">
        <f t="shared" si="0"/>
        <v>TB</v>
      </c>
      <c r="H52" s="98"/>
      <c r="I52" s="99"/>
      <c r="J52" s="99"/>
      <c r="K52" s="100"/>
      <c r="L52" s="25"/>
      <c r="M52"/>
    </row>
    <row r="53" spans="1:30" s="18" customFormat="1" ht="17.25" customHeight="1">
      <c r="A53" s="63"/>
      <c r="B53" s="64"/>
      <c r="C53" s="65"/>
      <c r="D53" s="66"/>
      <c r="E53" s="67"/>
      <c r="F53" s="68"/>
      <c r="G53" s="67"/>
      <c r="H53" s="67"/>
      <c r="I53" s="67"/>
      <c r="J53" s="67"/>
      <c r="K53" s="67"/>
      <c r="L53" s="25"/>
      <c r="M53" s="48"/>
    </row>
    <row r="54" spans="1:30" s="11" customFormat="1" ht="21.75" customHeight="1">
      <c r="B54" s="131" t="s">
        <v>25</v>
      </c>
      <c r="C54" s="131"/>
      <c r="D54" s="131"/>
      <c r="E54" s="131"/>
      <c r="F54" s="131"/>
      <c r="G54" s="131"/>
      <c r="H54" s="131"/>
      <c r="I54" s="131"/>
      <c r="J54" s="131"/>
      <c r="K54" s="131"/>
      <c r="L54" s="26"/>
      <c r="M54" s="12"/>
      <c r="N54" s="12"/>
      <c r="O54" s="12"/>
      <c r="P54" s="12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</row>
    <row r="55" spans="1:30" s="11" customFormat="1" ht="16.5" customHeight="1">
      <c r="A55" s="1"/>
      <c r="B55" s="125" t="s">
        <v>17</v>
      </c>
      <c r="C55" s="125"/>
      <c r="D55" s="136" t="s">
        <v>38</v>
      </c>
      <c r="E55" s="137"/>
      <c r="F55" s="138" t="s">
        <v>13</v>
      </c>
      <c r="G55" s="137"/>
      <c r="H55" s="139" t="s">
        <v>14</v>
      </c>
      <c r="I55" s="140"/>
      <c r="J55" s="140"/>
      <c r="K55" s="141"/>
      <c r="L55" s="14"/>
      <c r="M55" s="113"/>
      <c r="N55" s="113"/>
      <c r="O55" s="113"/>
      <c r="P55" s="109"/>
      <c r="Q55" s="105"/>
      <c r="R55" s="103"/>
      <c r="S55" s="104"/>
      <c r="T55" s="103"/>
      <c r="U55" s="104"/>
      <c r="V55" s="107"/>
      <c r="W55" s="108"/>
      <c r="X55" s="111"/>
      <c r="Y55" s="112"/>
      <c r="Z55" s="103"/>
      <c r="AA55" s="104"/>
      <c r="AB55" s="103"/>
      <c r="AC55" s="104"/>
      <c r="AD55" s="13"/>
    </row>
    <row r="56" spans="1:30" ht="16.5" customHeight="1">
      <c r="A56" s="1"/>
      <c r="B56" s="125"/>
      <c r="C56" s="125"/>
      <c r="D56" s="62" t="s">
        <v>15</v>
      </c>
      <c r="E56" s="62" t="s">
        <v>16</v>
      </c>
      <c r="F56" s="62" t="s">
        <v>15</v>
      </c>
      <c r="G56" s="62" t="s">
        <v>16</v>
      </c>
      <c r="H56" s="142"/>
      <c r="I56" s="143"/>
      <c r="J56" s="143"/>
      <c r="K56" s="144"/>
      <c r="L56" s="14"/>
      <c r="M56" s="113"/>
      <c r="N56" s="113"/>
      <c r="O56" s="113"/>
      <c r="P56" s="110"/>
      <c r="Q56" s="106"/>
      <c r="R56" s="53"/>
      <c r="S56" s="54"/>
      <c r="T56" s="55"/>
      <c r="U56" s="54"/>
      <c r="V56" s="55"/>
      <c r="W56" s="54"/>
      <c r="X56" s="55"/>
      <c r="Y56" s="56"/>
      <c r="Z56" s="55"/>
      <c r="AA56" s="54"/>
      <c r="AB56" s="55"/>
      <c r="AC56" s="54"/>
      <c r="AD56" s="15"/>
    </row>
    <row r="57" spans="1:30" ht="16.5" customHeight="1">
      <c r="A57" s="1"/>
      <c r="B57" s="96" t="s">
        <v>18</v>
      </c>
      <c r="C57" s="97"/>
      <c r="D57" s="69">
        <f>COUNTIF(D11:D52,"&gt;=90")</f>
        <v>0</v>
      </c>
      <c r="E57" s="70">
        <f>ROUND(D57*100/51,2)</f>
        <v>0</v>
      </c>
      <c r="F57" s="69">
        <f>COUNTIF(F11:F52,"&gt;=90")</f>
        <v>1</v>
      </c>
      <c r="G57" s="70">
        <f>ROUND(F57*100/51,2)</f>
        <v>1.96</v>
      </c>
      <c r="H57" s="93"/>
      <c r="I57" s="94"/>
      <c r="J57" s="94"/>
      <c r="K57" s="95"/>
      <c r="M57" s="113"/>
      <c r="N57" s="113"/>
      <c r="O57" s="113"/>
      <c r="P57" s="57"/>
      <c r="Q57" s="58"/>
      <c r="R57" s="59"/>
      <c r="S57" s="58"/>
      <c r="T57" s="59"/>
      <c r="U57" s="58"/>
      <c r="V57" s="59"/>
      <c r="W57" s="58"/>
      <c r="X57" s="59"/>
      <c r="Y57" s="60"/>
      <c r="Z57" s="59"/>
      <c r="AA57" s="58"/>
      <c r="AB57" s="59"/>
      <c r="AC57" s="58"/>
    </row>
    <row r="58" spans="1:30" s="11" customFormat="1" ht="16.5" customHeight="1">
      <c r="A58" s="1"/>
      <c r="B58" s="129" t="s">
        <v>19</v>
      </c>
      <c r="C58" s="130"/>
      <c r="D58" s="69">
        <f>COUNTIF(D11:D52,"&gt;=80")-COUNTIF(D11:D52,"&gt;89")</f>
        <v>0</v>
      </c>
      <c r="E58" s="70">
        <f t="shared" ref="E58:E63" si="1">ROUND(D58*100/51,2)</f>
        <v>0</v>
      </c>
      <c r="F58" s="69">
        <f>COUNTIF(F11:F52,"&gt;=80")-COUNTIF(F11:F52,"&gt;89")</f>
        <v>0</v>
      </c>
      <c r="G58" s="70">
        <f t="shared" ref="G58:G63" si="2">ROUND(F58*100/51,2)</f>
        <v>0</v>
      </c>
      <c r="H58" s="93"/>
      <c r="I58" s="94"/>
      <c r="J58" s="94"/>
      <c r="K58" s="95"/>
      <c r="L58" s="4"/>
      <c r="M58" s="18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9"/>
      <c r="Z58" s="13"/>
      <c r="AA58" s="13"/>
      <c r="AB58" s="13"/>
      <c r="AC58" s="13"/>
      <c r="AD58" s="18"/>
    </row>
    <row r="59" spans="1:30" s="11" customFormat="1" ht="16.5" customHeight="1">
      <c r="A59"/>
      <c r="B59" s="127" t="s">
        <v>20</v>
      </c>
      <c r="C59" s="128"/>
      <c r="D59" s="69">
        <f>COUNTIF(D11:D52,"&gt;=70")-COUNTIF(D11:D52,"&gt;79")</f>
        <v>10</v>
      </c>
      <c r="E59" s="70">
        <f t="shared" si="1"/>
        <v>19.61</v>
      </c>
      <c r="F59" s="69">
        <f>COUNTIF(F11:F52,"&gt;=70")-COUNTIF(F11:F52,"&gt;79")</f>
        <v>6</v>
      </c>
      <c r="G59" s="70">
        <f t="shared" si="2"/>
        <v>11.76</v>
      </c>
      <c r="H59" s="93"/>
      <c r="I59" s="94"/>
      <c r="J59" s="94"/>
      <c r="K59" s="95"/>
      <c r="L59" s="16"/>
      <c r="M59" s="101"/>
      <c r="N59" s="101"/>
      <c r="O59" s="101"/>
      <c r="P59" s="101"/>
      <c r="Q59" s="101"/>
      <c r="R59" s="101"/>
      <c r="S59" s="102"/>
      <c r="T59" s="102"/>
      <c r="U59" s="102"/>
      <c r="V59" s="102"/>
      <c r="W59" s="102"/>
      <c r="X59" s="13"/>
      <c r="Y59" s="13"/>
      <c r="Z59" s="18"/>
      <c r="AA59" s="18"/>
      <c r="AB59" s="18"/>
      <c r="AC59" s="18"/>
    </row>
    <row r="60" spans="1:30" ht="16.5" customHeight="1">
      <c r="A60" s="21"/>
      <c r="B60" s="96" t="s">
        <v>21</v>
      </c>
      <c r="C60" s="97"/>
      <c r="D60" s="69">
        <f>COUNTIF(D11:D52,"&gt;=60")-COUNTIF(D11:D52,"&gt;69")</f>
        <v>21</v>
      </c>
      <c r="E60" s="70">
        <f t="shared" si="1"/>
        <v>41.18</v>
      </c>
      <c r="F60" s="69">
        <f>COUNTIF(F11:F52,"&gt;=60")-COUNTIF(F11:F52,"&gt;69")</f>
        <v>14</v>
      </c>
      <c r="G60" s="70">
        <f t="shared" si="2"/>
        <v>27.45</v>
      </c>
      <c r="H60" s="93"/>
      <c r="I60" s="94"/>
      <c r="J60" s="94"/>
      <c r="K60" s="95"/>
      <c r="L60" s="20"/>
      <c r="M60" s="118"/>
      <c r="N60" s="118"/>
      <c r="O60" s="118"/>
      <c r="P60" s="118"/>
      <c r="Q60" s="101"/>
      <c r="R60" s="101"/>
      <c r="S60" s="101"/>
      <c r="T60" s="101"/>
      <c r="U60" s="61"/>
      <c r="V60" s="61"/>
      <c r="W60" s="61"/>
      <c r="X60" s="15"/>
      <c r="Y60" s="15"/>
      <c r="Z60" s="48"/>
      <c r="AA60" s="48"/>
      <c r="AB60" s="48"/>
      <c r="AC60" s="48"/>
    </row>
    <row r="61" spans="1:30" ht="16.5" customHeight="1">
      <c r="A61" s="21"/>
      <c r="B61" s="96" t="s">
        <v>24</v>
      </c>
      <c r="C61" s="97"/>
      <c r="D61" s="69">
        <f>COUNTIF(D11:D52,"&gt;=50")-COUNTIF(D11:D52,"&gt;59")</f>
        <v>9</v>
      </c>
      <c r="E61" s="70">
        <f t="shared" si="1"/>
        <v>17.649999999999999</v>
      </c>
      <c r="F61" s="69">
        <f>COUNTIF(F11:F52,"&gt;=50")-COUNTIF(F11:F52,"&gt;59")</f>
        <v>14</v>
      </c>
      <c r="G61" s="70">
        <f t="shared" si="2"/>
        <v>27.45</v>
      </c>
      <c r="H61" s="93"/>
      <c r="I61" s="94"/>
      <c r="J61" s="94"/>
      <c r="K61" s="95"/>
      <c r="M61" s="101"/>
      <c r="N61" s="101"/>
      <c r="O61" s="101"/>
      <c r="P61" s="101"/>
      <c r="Q61" s="61"/>
      <c r="R61" s="61"/>
      <c r="S61" s="101"/>
      <c r="T61" s="101"/>
      <c r="U61" s="61"/>
      <c r="V61" s="61"/>
      <c r="W61" s="61"/>
      <c r="X61" s="15"/>
      <c r="Y61" s="15"/>
      <c r="Z61" s="48"/>
      <c r="AA61" s="48"/>
      <c r="AB61" s="48"/>
      <c r="AC61" s="48"/>
    </row>
    <row r="62" spans="1:30" ht="16.5" customHeight="1">
      <c r="A62" s="21"/>
      <c r="B62" s="96" t="s">
        <v>22</v>
      </c>
      <c r="C62" s="97"/>
      <c r="D62" s="69">
        <f>COUNTIF(D11:D52,"&gt;=29")-COUNTIF(D11:D52,"&gt;49")</f>
        <v>1</v>
      </c>
      <c r="E62" s="70">
        <f t="shared" si="1"/>
        <v>1.96</v>
      </c>
      <c r="F62" s="69">
        <f>COUNTIF(F11:F52,"&gt;=29")-COUNTIF(F11:F52,"&gt;49")</f>
        <v>7</v>
      </c>
      <c r="G62" s="70">
        <f t="shared" si="2"/>
        <v>13.73</v>
      </c>
      <c r="H62" s="93"/>
      <c r="I62" s="94"/>
      <c r="J62" s="94"/>
      <c r="K62" s="95"/>
    </row>
    <row r="63" spans="1:30" ht="16.5" customHeight="1">
      <c r="A63" s="21"/>
      <c r="B63" s="96" t="s">
        <v>23</v>
      </c>
      <c r="C63" s="97"/>
      <c r="D63" s="69">
        <f>COUNTIF(D11:D52,"&lt;29")</f>
        <v>0</v>
      </c>
      <c r="E63" s="70">
        <f t="shared" si="1"/>
        <v>0</v>
      </c>
      <c r="F63" s="69">
        <f>COUNTIF(F11:F52,"&lt;29")</f>
        <v>0</v>
      </c>
      <c r="G63" s="70">
        <f t="shared" si="2"/>
        <v>0</v>
      </c>
      <c r="H63" s="93"/>
      <c r="I63" s="94"/>
      <c r="J63" s="94"/>
      <c r="K63" s="95"/>
      <c r="L63" s="14"/>
    </row>
    <row r="64" spans="1:30" ht="6" customHeight="1">
      <c r="A64" s="21"/>
    </row>
    <row r="65" spans="1:14" ht="18">
      <c r="A65" s="21"/>
      <c r="E65" s="1"/>
      <c r="G65" s="84" t="s">
        <v>68</v>
      </c>
      <c r="H65" s="84"/>
      <c r="I65" s="84"/>
      <c r="J65" s="84"/>
      <c r="K65" s="84"/>
    </row>
    <row r="66" spans="1:14" s="1" customFormat="1" ht="18">
      <c r="A66" s="21"/>
      <c r="B66" s="16" t="s">
        <v>69</v>
      </c>
      <c r="C66"/>
      <c r="D66"/>
      <c r="E66" s="135" t="s">
        <v>38</v>
      </c>
      <c r="F66" s="135"/>
      <c r="G66"/>
      <c r="H66" s="116" t="s">
        <v>37</v>
      </c>
      <c r="I66" s="116"/>
      <c r="J66" s="116"/>
      <c r="K66" s="116"/>
      <c r="L66" s="22"/>
      <c r="M66" s="17"/>
      <c r="N66" s="17"/>
    </row>
    <row r="67" spans="1:14">
      <c r="J67" s="117"/>
      <c r="K67" s="117"/>
    </row>
    <row r="68" spans="1:14">
      <c r="A68" s="21"/>
      <c r="L68" s="20"/>
    </row>
    <row r="69" spans="1:14">
      <c r="A69" s="21"/>
      <c r="L69" s="14"/>
    </row>
    <row r="70" spans="1:14">
      <c r="A70" s="21"/>
    </row>
    <row r="71" spans="1:14" ht="18.75">
      <c r="A71" s="21"/>
      <c r="D71" s="81"/>
      <c r="E71" s="80" t="s">
        <v>139</v>
      </c>
      <c r="F71" s="80"/>
      <c r="G71" s="23"/>
      <c r="H71" s="23"/>
    </row>
    <row r="72" spans="1:14">
      <c r="A72" s="21"/>
      <c r="I72" s="114"/>
      <c r="J72" s="114"/>
      <c r="K72" s="114"/>
      <c r="L72" s="22"/>
    </row>
    <row r="73" spans="1:14">
      <c r="F73" s="32"/>
    </row>
    <row r="77" spans="1:14">
      <c r="D77" s="48"/>
      <c r="E77" s="48"/>
      <c r="F77" s="48"/>
      <c r="G77" s="48"/>
    </row>
    <row r="78" spans="1:14">
      <c r="D78" s="49"/>
      <c r="E78" s="48"/>
      <c r="F78" s="50"/>
      <c r="G78" s="50"/>
    </row>
    <row r="79" spans="1:14">
      <c r="D79" s="49"/>
      <c r="E79" s="48"/>
      <c r="F79" s="50"/>
      <c r="G79" s="50"/>
    </row>
    <row r="80" spans="1:14">
      <c r="D80" s="49"/>
      <c r="E80" s="48"/>
      <c r="F80" s="50"/>
      <c r="G80" s="50"/>
    </row>
    <row r="81" spans="4:7">
      <c r="D81" s="49"/>
      <c r="E81" s="48"/>
      <c r="F81" s="50"/>
      <c r="G81" s="50"/>
    </row>
    <row r="82" spans="4:7">
      <c r="D82" s="49"/>
      <c r="E82" s="48"/>
      <c r="F82" s="50"/>
      <c r="G82" s="50"/>
    </row>
    <row r="83" spans="4:7">
      <c r="D83" s="49"/>
      <c r="E83" s="48"/>
      <c r="F83" s="50"/>
      <c r="G83" s="50"/>
    </row>
    <row r="84" spans="4:7">
      <c r="D84" s="49"/>
      <c r="E84" s="48"/>
      <c r="F84" s="50"/>
      <c r="G84" s="50"/>
    </row>
  </sheetData>
  <mergeCells count="97">
    <mergeCell ref="E66:F66"/>
    <mergeCell ref="D55:E55"/>
    <mergeCell ref="F55:G55"/>
    <mergeCell ref="D9:E9"/>
    <mergeCell ref="H55:K56"/>
    <mergeCell ref="H57:K57"/>
    <mergeCell ref="H58:K58"/>
    <mergeCell ref="H59:K59"/>
    <mergeCell ref="H60:K60"/>
    <mergeCell ref="H48:K48"/>
    <mergeCell ref="H49:K49"/>
    <mergeCell ref="H50:K50"/>
    <mergeCell ref="H51:K51"/>
    <mergeCell ref="H52:K52"/>
    <mergeCell ref="G2:K2"/>
    <mergeCell ref="G3:K3"/>
    <mergeCell ref="B59:C59"/>
    <mergeCell ref="B58:C58"/>
    <mergeCell ref="B54:K54"/>
    <mergeCell ref="A7:K7"/>
    <mergeCell ref="A9:A10"/>
    <mergeCell ref="H11:K11"/>
    <mergeCell ref="H12:K12"/>
    <mergeCell ref="H13:K13"/>
    <mergeCell ref="H19:K19"/>
    <mergeCell ref="H20:K20"/>
    <mergeCell ref="H21:K21"/>
    <mergeCell ref="H22:K22"/>
    <mergeCell ref="H23:K23"/>
    <mergeCell ref="H24:K24"/>
    <mergeCell ref="A2:D2"/>
    <mergeCell ref="A3:D3"/>
    <mergeCell ref="A4:D4"/>
    <mergeCell ref="B60:C60"/>
    <mergeCell ref="B9:C10"/>
    <mergeCell ref="B55:C56"/>
    <mergeCell ref="B57:C57"/>
    <mergeCell ref="I72:K72"/>
    <mergeCell ref="F9:G9"/>
    <mergeCell ref="H66:K66"/>
    <mergeCell ref="V59:W59"/>
    <mergeCell ref="J67:K67"/>
    <mergeCell ref="S60:T60"/>
    <mergeCell ref="M59:P60"/>
    <mergeCell ref="Q59:Q60"/>
    <mergeCell ref="H61:K61"/>
    <mergeCell ref="H25:K25"/>
    <mergeCell ref="H26:K26"/>
    <mergeCell ref="H27:K27"/>
    <mergeCell ref="H28:K28"/>
    <mergeCell ref="H29:K29"/>
    <mergeCell ref="H30:K30"/>
    <mergeCell ref="H31:K31"/>
    <mergeCell ref="M61:P61"/>
    <mergeCell ref="S61:T61"/>
    <mergeCell ref="R59:R60"/>
    <mergeCell ref="S59:U59"/>
    <mergeCell ref="AB55:AC55"/>
    <mergeCell ref="Q55:Q56"/>
    <mergeCell ref="R55:S55"/>
    <mergeCell ref="T55:U55"/>
    <mergeCell ref="V55:W55"/>
    <mergeCell ref="P55:P56"/>
    <mergeCell ref="X55:Y55"/>
    <mergeCell ref="Z55:AA55"/>
    <mergeCell ref="M55:O57"/>
    <mergeCell ref="H14:K14"/>
    <mergeCell ref="H15:K15"/>
    <mergeCell ref="H16:K16"/>
    <mergeCell ref="H17:K17"/>
    <mergeCell ref="H18:K18"/>
    <mergeCell ref="H32:K32"/>
    <mergeCell ref="H33:K33"/>
    <mergeCell ref="H34:K34"/>
    <mergeCell ref="H35:K35"/>
    <mergeCell ref="H36:K36"/>
    <mergeCell ref="H37:K37"/>
    <mergeCell ref="H38:K38"/>
    <mergeCell ref="H39:K39"/>
    <mergeCell ref="H40:K40"/>
    <mergeCell ref="H41:K41"/>
    <mergeCell ref="G65:K65"/>
    <mergeCell ref="F4:K4"/>
    <mergeCell ref="A5:K5"/>
    <mergeCell ref="A6:K6"/>
    <mergeCell ref="H9:K10"/>
    <mergeCell ref="H63:K63"/>
    <mergeCell ref="H62:K62"/>
    <mergeCell ref="B63:C63"/>
    <mergeCell ref="B62:C62"/>
    <mergeCell ref="B61:C61"/>
    <mergeCell ref="H42:K42"/>
    <mergeCell ref="H43:K43"/>
    <mergeCell ref="H44:K44"/>
    <mergeCell ref="H45:K45"/>
    <mergeCell ref="H46:K46"/>
    <mergeCell ref="H47:K47"/>
  </mergeCells>
  <phoneticPr fontId="26" type="noConversion"/>
  <pageMargins left="0.57999999999999996" right="0.25" top="0.25" bottom="0.25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84"/>
  <sheetViews>
    <sheetView workbookViewId="0">
      <selection activeCell="H13" sqref="H13:K13"/>
    </sheetView>
  </sheetViews>
  <sheetFormatPr defaultRowHeight="17.25"/>
  <cols>
    <col min="1" max="1" width="4.25" customWidth="1"/>
    <col min="2" max="2" width="16" customWidth="1"/>
    <col min="3" max="3" width="7" customWidth="1"/>
    <col min="4" max="4" width="7.25" customWidth="1"/>
    <col min="5" max="5" width="8.5" customWidth="1"/>
    <col min="6" max="6" width="7.25" customWidth="1"/>
    <col min="7" max="8" width="8.625" customWidth="1"/>
    <col min="9" max="9" width="9.125" customWidth="1"/>
    <col min="10" max="12" width="6.625" customWidth="1"/>
    <col min="13" max="13" width="5.625" customWidth="1"/>
    <col min="14" max="14" width="5.125" customWidth="1"/>
    <col min="15" max="15" width="4.625" customWidth="1"/>
    <col min="16" max="16" width="5" customWidth="1"/>
    <col min="17" max="17" width="4.875" customWidth="1"/>
    <col min="18" max="18" width="4.125" customWidth="1"/>
    <col min="19" max="19" width="4.25" customWidth="1"/>
    <col min="20" max="20" width="4.375" customWidth="1"/>
    <col min="21" max="21" width="4.25" customWidth="1"/>
    <col min="22" max="22" width="4.75" customWidth="1"/>
    <col min="23" max="24" width="4.375" customWidth="1"/>
    <col min="25" max="25" width="4" customWidth="1"/>
    <col min="26" max="26" width="4.75" customWidth="1"/>
    <col min="27" max="27" width="4" customWidth="1"/>
    <col min="28" max="28" width="4.375" customWidth="1"/>
    <col min="29" max="29" width="4.25" customWidth="1"/>
    <col min="30" max="30" width="5.875" customWidth="1"/>
  </cols>
  <sheetData>
    <row r="1" spans="1:13" ht="15" customHeight="1">
      <c r="K1" s="52" t="s">
        <v>32</v>
      </c>
    </row>
    <row r="2" spans="1:13" s="37" customFormat="1" ht="17.25" customHeight="1">
      <c r="A2" s="119" t="s">
        <v>2</v>
      </c>
      <c r="B2" s="119"/>
      <c r="C2" s="119"/>
      <c r="D2" s="119"/>
      <c r="E2" s="27"/>
      <c r="G2" s="117" t="s">
        <v>3</v>
      </c>
      <c r="H2" s="117"/>
      <c r="I2" s="117"/>
      <c r="J2" s="117"/>
      <c r="K2" s="117"/>
      <c r="L2" s="20"/>
    </row>
    <row r="3" spans="1:13" s="37" customFormat="1" ht="17.25" customHeight="1">
      <c r="A3" s="117" t="s">
        <v>5</v>
      </c>
      <c r="B3" s="117"/>
      <c r="C3" s="117"/>
      <c r="D3" s="117"/>
      <c r="E3" s="27"/>
      <c r="G3" s="126" t="s">
        <v>31</v>
      </c>
      <c r="H3" s="126"/>
      <c r="I3" s="126"/>
      <c r="J3" s="126"/>
      <c r="K3" s="126"/>
      <c r="L3" s="51"/>
    </row>
    <row r="4" spans="1:13" ht="17.25" customHeight="1">
      <c r="A4" s="120" t="s">
        <v>30</v>
      </c>
      <c r="B4" s="120"/>
      <c r="C4" s="120"/>
      <c r="D4" s="120"/>
      <c r="E4" s="5"/>
      <c r="F4" s="84"/>
      <c r="G4" s="84"/>
      <c r="H4" s="84"/>
      <c r="I4" s="84"/>
      <c r="J4" s="84"/>
      <c r="K4" s="84"/>
      <c r="L4" s="4"/>
    </row>
    <row r="5" spans="1:13" s="1" customFormat="1" ht="20.25">
      <c r="A5" s="85" t="s">
        <v>33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6"/>
      <c r="M5" s="7"/>
    </row>
    <row r="6" spans="1:13" s="1" customFormat="1" ht="18">
      <c r="A6" s="86" t="s">
        <v>63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24"/>
      <c r="M6" s="7"/>
    </row>
    <row r="7" spans="1:13" s="1" customFormat="1" ht="18.75">
      <c r="A7" s="132" t="s">
        <v>140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23"/>
      <c r="M7" s="7"/>
    </row>
    <row r="8" spans="1:13" s="1" customFormat="1" ht="3.7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7"/>
    </row>
    <row r="9" spans="1:13" s="37" customFormat="1" ht="20.25" customHeight="1">
      <c r="A9" s="133" t="s">
        <v>4</v>
      </c>
      <c r="B9" s="121" t="s">
        <v>28</v>
      </c>
      <c r="C9" s="122"/>
      <c r="D9" s="115" t="s">
        <v>35</v>
      </c>
      <c r="E9" s="115"/>
      <c r="F9" s="115" t="s">
        <v>69</v>
      </c>
      <c r="G9" s="115"/>
      <c r="H9" s="87" t="s">
        <v>14</v>
      </c>
      <c r="I9" s="88"/>
      <c r="J9" s="88"/>
      <c r="K9" s="89"/>
      <c r="L9" s="36"/>
    </row>
    <row r="10" spans="1:13" s="37" customFormat="1" ht="28.5" customHeight="1">
      <c r="A10" s="134"/>
      <c r="B10" s="123"/>
      <c r="C10" s="124"/>
      <c r="D10" s="39" t="s">
        <v>36</v>
      </c>
      <c r="E10" s="39" t="s">
        <v>10</v>
      </c>
      <c r="F10" s="39" t="s">
        <v>36</v>
      </c>
      <c r="G10" s="39" t="s">
        <v>10</v>
      </c>
      <c r="H10" s="90"/>
      <c r="I10" s="91"/>
      <c r="J10" s="91"/>
      <c r="K10" s="92"/>
      <c r="L10" s="41"/>
    </row>
    <row r="11" spans="1:13" s="11" customFormat="1" ht="17.25" customHeight="1">
      <c r="A11" s="9">
        <v>1</v>
      </c>
      <c r="B11" s="165" t="s">
        <v>71</v>
      </c>
      <c r="C11" s="166" t="s">
        <v>109</v>
      </c>
      <c r="D11" s="79">
        <v>77</v>
      </c>
      <c r="E11" s="42" t="str">
        <f t="shared" ref="E11:G52" si="0">IF(D11&lt;29,"Kém",IF(D11&lt;50,"Yếu",IF(D11&lt;60,"TB",IF(D11&lt;70, "TB khá",IF(D11&lt;80,"Khá",IF(D11&lt;90,"Tốt","Xuất sắc"))))))</f>
        <v>Khá</v>
      </c>
      <c r="F11" s="172">
        <v>56</v>
      </c>
      <c r="G11" s="42" t="str">
        <f t="shared" si="0"/>
        <v>TB</v>
      </c>
      <c r="H11" s="98"/>
      <c r="I11" s="99"/>
      <c r="J11" s="99"/>
      <c r="K11" s="100"/>
      <c r="L11" s="25"/>
      <c r="M11"/>
    </row>
    <row r="12" spans="1:13" s="11" customFormat="1" ht="17.25" customHeight="1">
      <c r="A12" s="9">
        <v>2</v>
      </c>
      <c r="B12" s="165" t="s">
        <v>72</v>
      </c>
      <c r="C12" s="166" t="s">
        <v>1</v>
      </c>
      <c r="D12" s="82">
        <v>59</v>
      </c>
      <c r="E12" s="42" t="str">
        <f t="shared" si="0"/>
        <v>TB</v>
      </c>
      <c r="F12" s="172">
        <v>50</v>
      </c>
      <c r="G12" s="42" t="str">
        <f t="shared" si="0"/>
        <v>TB</v>
      </c>
      <c r="H12" s="98"/>
      <c r="I12" s="99"/>
      <c r="J12" s="99"/>
      <c r="K12" s="100"/>
      <c r="L12" s="25"/>
      <c r="M12"/>
    </row>
    <row r="13" spans="1:13" s="11" customFormat="1" ht="17.25" customHeight="1">
      <c r="A13" s="9">
        <v>3</v>
      </c>
      <c r="B13" s="165" t="s">
        <v>73</v>
      </c>
      <c r="C13" s="166" t="s">
        <v>110</v>
      </c>
      <c r="D13" s="79">
        <v>70</v>
      </c>
      <c r="E13" s="42" t="str">
        <f t="shared" si="0"/>
        <v>Khá</v>
      </c>
      <c r="F13" s="172">
        <v>66</v>
      </c>
      <c r="G13" s="42" t="str">
        <f t="shared" si="0"/>
        <v>TB khá</v>
      </c>
      <c r="H13" s="98"/>
      <c r="I13" s="99"/>
      <c r="J13" s="99"/>
      <c r="K13" s="100"/>
      <c r="L13" s="25"/>
      <c r="M13"/>
    </row>
    <row r="14" spans="1:13" s="11" customFormat="1" ht="17.25" customHeight="1">
      <c r="A14" s="9">
        <v>4</v>
      </c>
      <c r="B14" s="165" t="s">
        <v>74</v>
      </c>
      <c r="C14" s="166" t="s">
        <v>111</v>
      </c>
      <c r="D14" s="79">
        <v>76</v>
      </c>
      <c r="E14" s="42" t="str">
        <f t="shared" si="0"/>
        <v>Khá</v>
      </c>
      <c r="F14" s="172">
        <v>70</v>
      </c>
      <c r="G14" s="42" t="str">
        <f t="shared" si="0"/>
        <v>Khá</v>
      </c>
      <c r="H14" s="98"/>
      <c r="I14" s="99"/>
      <c r="J14" s="99"/>
      <c r="K14" s="100"/>
      <c r="L14" s="25"/>
      <c r="M14"/>
    </row>
    <row r="15" spans="1:13" s="11" customFormat="1" ht="17.25" customHeight="1">
      <c r="A15" s="9">
        <v>5</v>
      </c>
      <c r="B15" s="165" t="s">
        <v>75</v>
      </c>
      <c r="C15" s="166" t="s">
        <v>112</v>
      </c>
      <c r="D15" s="82">
        <v>0</v>
      </c>
      <c r="E15" s="42" t="str">
        <f t="shared" si="0"/>
        <v>Kém</v>
      </c>
      <c r="F15" s="172">
        <v>0</v>
      </c>
      <c r="G15" s="42" t="str">
        <f t="shared" si="0"/>
        <v>Kém</v>
      </c>
      <c r="H15" s="98"/>
      <c r="I15" s="99"/>
      <c r="J15" s="99"/>
      <c r="K15" s="100"/>
      <c r="L15" s="25"/>
      <c r="M15"/>
    </row>
    <row r="16" spans="1:13" s="11" customFormat="1" ht="17.25" customHeight="1">
      <c r="A16" s="9">
        <v>6</v>
      </c>
      <c r="B16" s="165" t="s">
        <v>76</v>
      </c>
      <c r="C16" s="166" t="s">
        <v>113</v>
      </c>
      <c r="D16" s="79">
        <v>66</v>
      </c>
      <c r="E16" s="42" t="str">
        <f t="shared" si="0"/>
        <v>TB khá</v>
      </c>
      <c r="F16" s="172">
        <v>66</v>
      </c>
      <c r="G16" s="42" t="str">
        <f t="shared" si="0"/>
        <v>TB khá</v>
      </c>
      <c r="H16" s="98"/>
      <c r="I16" s="99"/>
      <c r="J16" s="99"/>
      <c r="K16" s="100"/>
      <c r="L16" s="25"/>
      <c r="M16"/>
    </row>
    <row r="17" spans="1:13" s="11" customFormat="1" ht="17.25" customHeight="1">
      <c r="A17" s="9">
        <v>7</v>
      </c>
      <c r="B17" s="165" t="s">
        <v>34</v>
      </c>
      <c r="C17" s="166" t="s">
        <v>55</v>
      </c>
      <c r="D17" s="82">
        <v>81</v>
      </c>
      <c r="E17" s="42" t="str">
        <f t="shared" si="0"/>
        <v>Tốt</v>
      </c>
      <c r="F17" s="172">
        <v>63</v>
      </c>
      <c r="G17" s="42" t="str">
        <f t="shared" si="0"/>
        <v>TB khá</v>
      </c>
      <c r="H17" s="98"/>
      <c r="I17" s="99"/>
      <c r="J17" s="99"/>
      <c r="K17" s="100"/>
      <c r="L17" s="25"/>
      <c r="M17"/>
    </row>
    <row r="18" spans="1:13" s="11" customFormat="1" ht="17.25" customHeight="1">
      <c r="A18" s="9">
        <v>8</v>
      </c>
      <c r="B18" s="165" t="s">
        <v>77</v>
      </c>
      <c r="C18" s="166" t="s">
        <v>114</v>
      </c>
      <c r="D18" s="79">
        <v>75</v>
      </c>
      <c r="E18" s="42" t="str">
        <f t="shared" si="0"/>
        <v>Khá</v>
      </c>
      <c r="F18" s="172">
        <v>64</v>
      </c>
      <c r="G18" s="42" t="str">
        <f t="shared" si="0"/>
        <v>TB khá</v>
      </c>
      <c r="H18" s="98"/>
      <c r="I18" s="99"/>
      <c r="J18" s="99"/>
      <c r="K18" s="100"/>
      <c r="L18" s="25"/>
      <c r="M18"/>
    </row>
    <row r="19" spans="1:13" s="11" customFormat="1" ht="17.25" customHeight="1">
      <c r="A19" s="9">
        <v>9</v>
      </c>
      <c r="B19" s="165" t="s">
        <v>78</v>
      </c>
      <c r="C19" s="166" t="s">
        <v>56</v>
      </c>
      <c r="D19" s="79">
        <v>62</v>
      </c>
      <c r="E19" s="42" t="str">
        <f t="shared" si="0"/>
        <v>TB khá</v>
      </c>
      <c r="F19" s="172">
        <v>62</v>
      </c>
      <c r="G19" s="42" t="str">
        <f t="shared" si="0"/>
        <v>TB khá</v>
      </c>
      <c r="H19" s="98"/>
      <c r="I19" s="99"/>
      <c r="J19" s="99"/>
      <c r="K19" s="100"/>
      <c r="L19" s="25"/>
      <c r="M19"/>
    </row>
    <row r="20" spans="1:13" s="11" customFormat="1" ht="17.25" customHeight="1">
      <c r="A20" s="9">
        <v>10</v>
      </c>
      <c r="B20" s="165" t="s">
        <v>79</v>
      </c>
      <c r="C20" s="166" t="s">
        <v>56</v>
      </c>
      <c r="D20" s="79">
        <v>73</v>
      </c>
      <c r="E20" s="42" t="str">
        <f t="shared" si="0"/>
        <v>Khá</v>
      </c>
      <c r="F20" s="172">
        <v>66</v>
      </c>
      <c r="G20" s="42" t="str">
        <f t="shared" si="0"/>
        <v>TB khá</v>
      </c>
      <c r="H20" s="98"/>
      <c r="I20" s="99"/>
      <c r="J20" s="99"/>
      <c r="K20" s="100"/>
      <c r="L20" s="25"/>
      <c r="M20"/>
    </row>
    <row r="21" spans="1:13" s="11" customFormat="1" ht="17.25" customHeight="1">
      <c r="A21" s="9">
        <v>11</v>
      </c>
      <c r="B21" s="165" t="s">
        <v>80</v>
      </c>
      <c r="C21" s="166" t="s">
        <v>115</v>
      </c>
      <c r="D21" s="82">
        <v>70</v>
      </c>
      <c r="E21" s="42" t="str">
        <f t="shared" si="0"/>
        <v>Khá</v>
      </c>
      <c r="F21" s="172">
        <v>58</v>
      </c>
      <c r="G21" s="42" t="str">
        <f t="shared" si="0"/>
        <v>TB</v>
      </c>
      <c r="H21" s="98"/>
      <c r="I21" s="99"/>
      <c r="J21" s="99"/>
      <c r="K21" s="100"/>
      <c r="L21" s="25"/>
      <c r="M21"/>
    </row>
    <row r="22" spans="1:13" s="11" customFormat="1" ht="17.25" customHeight="1">
      <c r="A22" s="9">
        <v>12</v>
      </c>
      <c r="B22" s="165" t="s">
        <v>81</v>
      </c>
      <c r="C22" s="166" t="s">
        <v>116</v>
      </c>
      <c r="D22" s="79">
        <v>60</v>
      </c>
      <c r="E22" s="42" t="str">
        <f t="shared" si="0"/>
        <v>TB khá</v>
      </c>
      <c r="F22" s="172">
        <v>66</v>
      </c>
      <c r="G22" s="42" t="str">
        <f t="shared" si="0"/>
        <v>TB khá</v>
      </c>
      <c r="H22" s="98"/>
      <c r="I22" s="99"/>
      <c r="J22" s="99"/>
      <c r="K22" s="100"/>
      <c r="L22" s="25"/>
      <c r="M22"/>
    </row>
    <row r="23" spans="1:13" s="11" customFormat="1" ht="17.25" customHeight="1">
      <c r="A23" s="9">
        <v>13</v>
      </c>
      <c r="B23" s="165" t="s">
        <v>52</v>
      </c>
      <c r="C23" s="166" t="s">
        <v>57</v>
      </c>
      <c r="D23" s="79">
        <v>59</v>
      </c>
      <c r="E23" s="42" t="str">
        <f t="shared" si="0"/>
        <v>TB</v>
      </c>
      <c r="F23" s="172">
        <v>50</v>
      </c>
      <c r="G23" s="42" t="str">
        <f t="shared" si="0"/>
        <v>TB</v>
      </c>
      <c r="H23" s="98"/>
      <c r="I23" s="99"/>
      <c r="J23" s="99"/>
      <c r="K23" s="100"/>
      <c r="L23" s="25"/>
      <c r="M23"/>
    </row>
    <row r="24" spans="1:13" s="11" customFormat="1" ht="17.25" customHeight="1">
      <c r="A24" s="9">
        <v>14</v>
      </c>
      <c r="B24" s="165" t="s">
        <v>82</v>
      </c>
      <c r="C24" s="166" t="s">
        <v>57</v>
      </c>
      <c r="D24" s="82">
        <v>68</v>
      </c>
      <c r="E24" s="42" t="str">
        <f t="shared" si="0"/>
        <v>TB khá</v>
      </c>
      <c r="F24" s="172">
        <v>70</v>
      </c>
      <c r="G24" s="42" t="str">
        <f t="shared" si="0"/>
        <v>Khá</v>
      </c>
      <c r="H24" s="98"/>
      <c r="I24" s="99"/>
      <c r="J24" s="99"/>
      <c r="K24" s="100"/>
      <c r="L24" s="25"/>
      <c r="M24"/>
    </row>
    <row r="25" spans="1:13" s="11" customFormat="1" ht="17.25" customHeight="1">
      <c r="A25" s="9">
        <v>15</v>
      </c>
      <c r="B25" s="165" t="s">
        <v>83</v>
      </c>
      <c r="C25" s="166" t="s">
        <v>117</v>
      </c>
      <c r="D25" s="79">
        <v>75</v>
      </c>
      <c r="E25" s="42" t="str">
        <f t="shared" si="0"/>
        <v>Khá</v>
      </c>
      <c r="F25" s="172">
        <v>70</v>
      </c>
      <c r="G25" s="42" t="str">
        <f t="shared" si="0"/>
        <v>Khá</v>
      </c>
      <c r="H25" s="98"/>
      <c r="I25" s="99"/>
      <c r="J25" s="99"/>
      <c r="K25" s="100"/>
      <c r="L25" s="25"/>
      <c r="M25"/>
    </row>
    <row r="26" spans="1:13" s="11" customFormat="1" ht="17.25" customHeight="1">
      <c r="A26" s="9">
        <v>16</v>
      </c>
      <c r="B26" s="165" t="s">
        <v>84</v>
      </c>
      <c r="C26" s="166" t="s">
        <v>118</v>
      </c>
      <c r="D26" s="83">
        <v>77</v>
      </c>
      <c r="E26" s="42" t="str">
        <f t="shared" si="0"/>
        <v>Khá</v>
      </c>
      <c r="F26" s="172">
        <v>70</v>
      </c>
      <c r="G26" s="42" t="str">
        <f t="shared" si="0"/>
        <v>Khá</v>
      </c>
      <c r="H26" s="98"/>
      <c r="I26" s="99"/>
      <c r="J26" s="99"/>
      <c r="K26" s="100"/>
      <c r="L26" s="25"/>
      <c r="M26"/>
    </row>
    <row r="27" spans="1:13" s="11" customFormat="1" ht="17.25" customHeight="1">
      <c r="A27" s="9">
        <v>17</v>
      </c>
      <c r="B27" s="165" t="s">
        <v>85</v>
      </c>
      <c r="C27" s="166" t="s">
        <v>119</v>
      </c>
      <c r="D27" s="82">
        <v>72</v>
      </c>
      <c r="E27" s="42" t="str">
        <f t="shared" si="0"/>
        <v>Khá</v>
      </c>
      <c r="F27" s="172">
        <v>70</v>
      </c>
      <c r="G27" s="42" t="str">
        <f t="shared" si="0"/>
        <v>Khá</v>
      </c>
      <c r="H27" s="98"/>
      <c r="I27" s="99"/>
      <c r="J27" s="99"/>
      <c r="K27" s="100"/>
      <c r="L27" s="25"/>
      <c r="M27"/>
    </row>
    <row r="28" spans="1:13" s="11" customFormat="1" ht="17.25" customHeight="1">
      <c r="A28" s="9">
        <v>18</v>
      </c>
      <c r="B28" s="165" t="s">
        <v>86</v>
      </c>
      <c r="C28" s="166" t="s">
        <v>120</v>
      </c>
      <c r="D28" s="79">
        <v>49</v>
      </c>
      <c r="E28" s="42" t="str">
        <f t="shared" si="0"/>
        <v>Yếu</v>
      </c>
      <c r="F28" s="172">
        <v>50</v>
      </c>
      <c r="G28" s="42" t="str">
        <f t="shared" si="0"/>
        <v>TB</v>
      </c>
      <c r="H28" s="98"/>
      <c r="I28" s="99"/>
      <c r="J28" s="99"/>
      <c r="K28" s="100"/>
      <c r="L28" s="25"/>
      <c r="M28"/>
    </row>
    <row r="29" spans="1:13" s="11" customFormat="1" ht="17.25" customHeight="1">
      <c r="A29" s="9">
        <v>19</v>
      </c>
      <c r="B29" s="165" t="s">
        <v>87</v>
      </c>
      <c r="C29" s="166" t="s">
        <v>58</v>
      </c>
      <c r="D29" s="82">
        <v>76</v>
      </c>
      <c r="E29" s="42" t="str">
        <f t="shared" si="0"/>
        <v>Khá</v>
      </c>
      <c r="F29" s="172">
        <v>70</v>
      </c>
      <c r="G29" s="42" t="str">
        <f t="shared" si="0"/>
        <v>Khá</v>
      </c>
      <c r="H29" s="98"/>
      <c r="I29" s="99"/>
      <c r="J29" s="99"/>
      <c r="K29" s="100"/>
      <c r="L29" s="25"/>
      <c r="M29"/>
    </row>
    <row r="30" spans="1:13" s="11" customFormat="1" ht="17.25" customHeight="1">
      <c r="A30" s="9">
        <v>20</v>
      </c>
      <c r="B30" s="165" t="s">
        <v>88</v>
      </c>
      <c r="C30" s="166" t="s">
        <v>121</v>
      </c>
      <c r="D30" s="79">
        <v>76</v>
      </c>
      <c r="E30" s="42" t="str">
        <f t="shared" si="0"/>
        <v>Khá</v>
      </c>
      <c r="F30" s="172">
        <v>76</v>
      </c>
      <c r="G30" s="42" t="str">
        <f t="shared" si="0"/>
        <v>Khá</v>
      </c>
      <c r="H30" s="98"/>
      <c r="I30" s="99"/>
      <c r="J30" s="99"/>
      <c r="K30" s="100"/>
      <c r="L30" s="25"/>
      <c r="M30"/>
    </row>
    <row r="31" spans="1:13" s="11" customFormat="1" ht="17.25" customHeight="1">
      <c r="A31" s="9">
        <v>21</v>
      </c>
      <c r="B31" s="165" t="s">
        <v>89</v>
      </c>
      <c r="C31" s="166" t="s">
        <v>59</v>
      </c>
      <c r="D31" s="79">
        <v>73</v>
      </c>
      <c r="E31" s="42" t="str">
        <f t="shared" si="0"/>
        <v>Khá</v>
      </c>
      <c r="F31" s="172">
        <v>66</v>
      </c>
      <c r="G31" s="42" t="str">
        <f t="shared" si="0"/>
        <v>TB khá</v>
      </c>
      <c r="H31" s="98"/>
      <c r="I31" s="99"/>
      <c r="J31" s="99"/>
      <c r="K31" s="100"/>
      <c r="L31" s="25"/>
      <c r="M31"/>
    </row>
    <row r="32" spans="1:13" ht="17.25" customHeight="1">
      <c r="A32" s="9">
        <v>22</v>
      </c>
      <c r="B32" s="165" t="s">
        <v>90</v>
      </c>
      <c r="C32" s="166" t="s">
        <v>122</v>
      </c>
      <c r="D32" s="82">
        <v>71</v>
      </c>
      <c r="E32" s="42" t="str">
        <f t="shared" si="0"/>
        <v>Khá</v>
      </c>
      <c r="F32" s="172">
        <v>71</v>
      </c>
      <c r="G32" s="42" t="str">
        <f t="shared" si="0"/>
        <v>Khá</v>
      </c>
      <c r="H32" s="98"/>
      <c r="I32" s="99"/>
      <c r="J32" s="99"/>
      <c r="K32" s="100"/>
      <c r="L32" s="25"/>
    </row>
    <row r="33" spans="1:13" s="11" customFormat="1" ht="17.25" customHeight="1">
      <c r="A33" s="9">
        <v>23</v>
      </c>
      <c r="B33" s="165" t="s">
        <v>91</v>
      </c>
      <c r="C33" s="166" t="s">
        <v>123</v>
      </c>
      <c r="D33" s="79">
        <v>61</v>
      </c>
      <c r="E33" s="42" t="str">
        <f t="shared" si="0"/>
        <v>TB khá</v>
      </c>
      <c r="F33" s="172">
        <v>71</v>
      </c>
      <c r="G33" s="42" t="str">
        <f t="shared" si="0"/>
        <v>Khá</v>
      </c>
      <c r="H33" s="98"/>
      <c r="I33" s="99"/>
      <c r="J33" s="99"/>
      <c r="K33" s="100"/>
      <c r="L33" s="25"/>
      <c r="M33"/>
    </row>
    <row r="34" spans="1:13" s="11" customFormat="1" ht="17.25" customHeight="1">
      <c r="A34" s="9">
        <v>24</v>
      </c>
      <c r="B34" s="165" t="s">
        <v>92</v>
      </c>
      <c r="C34" s="166" t="s">
        <v>124</v>
      </c>
      <c r="D34" s="82">
        <v>70</v>
      </c>
      <c r="E34" s="42" t="str">
        <f t="shared" si="0"/>
        <v>Khá</v>
      </c>
      <c r="F34" s="172">
        <v>62</v>
      </c>
      <c r="G34" s="42" t="str">
        <f t="shared" si="0"/>
        <v>TB khá</v>
      </c>
      <c r="H34" s="98"/>
      <c r="I34" s="99"/>
      <c r="J34" s="99"/>
      <c r="K34" s="100"/>
      <c r="L34" s="25"/>
      <c r="M34"/>
    </row>
    <row r="35" spans="1:13" s="11" customFormat="1" ht="17.25" customHeight="1">
      <c r="A35" s="9">
        <v>25</v>
      </c>
      <c r="B35" s="165" t="s">
        <v>93</v>
      </c>
      <c r="C35" s="166" t="s">
        <v>125</v>
      </c>
      <c r="D35" s="79">
        <v>66</v>
      </c>
      <c r="E35" s="42" t="str">
        <f t="shared" si="0"/>
        <v>TB khá</v>
      </c>
      <c r="F35" s="172">
        <v>50</v>
      </c>
      <c r="G35" s="42" t="str">
        <f t="shared" si="0"/>
        <v>TB</v>
      </c>
      <c r="H35" s="98"/>
      <c r="I35" s="99"/>
      <c r="J35" s="99"/>
      <c r="K35" s="100"/>
      <c r="L35" s="25"/>
      <c r="M35"/>
    </row>
    <row r="36" spans="1:13" s="11" customFormat="1" ht="17.25" customHeight="1">
      <c r="A36" s="9">
        <v>26</v>
      </c>
      <c r="B36" s="165" t="s">
        <v>94</v>
      </c>
      <c r="C36" s="166" t="s">
        <v>126</v>
      </c>
      <c r="D36" s="79">
        <v>73</v>
      </c>
      <c r="E36" s="42" t="str">
        <f t="shared" si="0"/>
        <v>Khá</v>
      </c>
      <c r="F36" s="172">
        <v>66</v>
      </c>
      <c r="G36" s="42" t="str">
        <f t="shared" si="0"/>
        <v>TB khá</v>
      </c>
      <c r="H36" s="98"/>
      <c r="I36" s="99"/>
      <c r="J36" s="99"/>
      <c r="K36" s="100"/>
      <c r="L36" s="25"/>
      <c r="M36"/>
    </row>
    <row r="37" spans="1:13" s="11" customFormat="1" ht="17.25" customHeight="1">
      <c r="A37" s="9">
        <v>27</v>
      </c>
      <c r="B37" s="165" t="s">
        <v>95</v>
      </c>
      <c r="C37" s="166" t="s">
        <v>127</v>
      </c>
      <c r="D37" s="79">
        <v>76</v>
      </c>
      <c r="E37" s="42" t="str">
        <f t="shared" si="0"/>
        <v>Khá</v>
      </c>
      <c r="F37" s="172">
        <v>74</v>
      </c>
      <c r="G37" s="42" t="str">
        <f t="shared" si="0"/>
        <v>Khá</v>
      </c>
      <c r="H37" s="98"/>
      <c r="I37" s="99"/>
      <c r="J37" s="99"/>
      <c r="K37" s="100"/>
      <c r="L37" s="25"/>
      <c r="M37"/>
    </row>
    <row r="38" spans="1:13" s="11" customFormat="1" ht="17.25" customHeight="1">
      <c r="A38" s="9">
        <v>28</v>
      </c>
      <c r="B38" s="165" t="s">
        <v>96</v>
      </c>
      <c r="C38" s="166" t="s">
        <v>60</v>
      </c>
      <c r="D38" s="79">
        <v>68</v>
      </c>
      <c r="E38" s="42" t="str">
        <f t="shared" si="0"/>
        <v>TB khá</v>
      </c>
      <c r="F38" s="172">
        <v>68</v>
      </c>
      <c r="G38" s="42" t="str">
        <f t="shared" si="0"/>
        <v>TB khá</v>
      </c>
      <c r="H38" s="98"/>
      <c r="I38" s="99"/>
      <c r="J38" s="99"/>
      <c r="K38" s="100"/>
      <c r="L38" s="25"/>
      <c r="M38"/>
    </row>
    <row r="39" spans="1:13" s="11" customFormat="1" ht="17.25" customHeight="1">
      <c r="A39" s="9">
        <v>29</v>
      </c>
      <c r="B39" s="165" t="s">
        <v>54</v>
      </c>
      <c r="C39" s="166" t="s">
        <v>47</v>
      </c>
      <c r="D39" s="79">
        <v>71</v>
      </c>
      <c r="E39" s="42" t="str">
        <f t="shared" si="0"/>
        <v>Khá</v>
      </c>
      <c r="F39" s="172">
        <v>64</v>
      </c>
      <c r="G39" s="42" t="str">
        <f t="shared" si="0"/>
        <v>TB khá</v>
      </c>
      <c r="H39" s="98"/>
      <c r="I39" s="99"/>
      <c r="J39" s="99"/>
      <c r="K39" s="100"/>
      <c r="L39" s="25"/>
      <c r="M39"/>
    </row>
    <row r="40" spans="1:13" s="11" customFormat="1" ht="17.25" customHeight="1">
      <c r="A40" s="9">
        <v>30</v>
      </c>
      <c r="B40" s="165" t="s">
        <v>97</v>
      </c>
      <c r="C40" s="166" t="s">
        <v>128</v>
      </c>
      <c r="D40" s="79">
        <v>67</v>
      </c>
      <c r="E40" s="42" t="str">
        <f t="shared" si="0"/>
        <v>TB khá</v>
      </c>
      <c r="F40" s="172">
        <v>66</v>
      </c>
      <c r="G40" s="42" t="str">
        <f t="shared" si="0"/>
        <v>TB khá</v>
      </c>
      <c r="H40" s="98"/>
      <c r="I40" s="99"/>
      <c r="J40" s="99"/>
      <c r="K40" s="100"/>
      <c r="L40" s="25"/>
      <c r="M40"/>
    </row>
    <row r="41" spans="1:13" s="11" customFormat="1" ht="17.25" customHeight="1">
      <c r="A41" s="9">
        <v>31</v>
      </c>
      <c r="B41" s="165" t="s">
        <v>98</v>
      </c>
      <c r="C41" s="166" t="s">
        <v>129</v>
      </c>
      <c r="D41" s="79">
        <v>76</v>
      </c>
      <c r="E41" s="42" t="str">
        <f t="shared" si="0"/>
        <v>Khá</v>
      </c>
      <c r="F41" s="172">
        <v>74</v>
      </c>
      <c r="G41" s="42" t="str">
        <f t="shared" si="0"/>
        <v>Khá</v>
      </c>
      <c r="H41" s="98"/>
      <c r="I41" s="99"/>
      <c r="J41" s="99"/>
      <c r="K41" s="100"/>
      <c r="L41" s="25"/>
      <c r="M41"/>
    </row>
    <row r="42" spans="1:13" s="11" customFormat="1" ht="17.25" customHeight="1">
      <c r="A42" s="9">
        <v>32</v>
      </c>
      <c r="B42" s="165" t="s">
        <v>53</v>
      </c>
      <c r="C42" s="166" t="s">
        <v>130</v>
      </c>
      <c r="D42" s="79">
        <v>74</v>
      </c>
      <c r="E42" s="42" t="str">
        <f t="shared" si="0"/>
        <v>Khá</v>
      </c>
      <c r="F42" s="172">
        <v>70</v>
      </c>
      <c r="G42" s="42" t="str">
        <f t="shared" si="0"/>
        <v>Khá</v>
      </c>
      <c r="H42" s="98"/>
      <c r="I42" s="99"/>
      <c r="J42" s="99"/>
      <c r="K42" s="100"/>
      <c r="L42" s="25"/>
      <c r="M42"/>
    </row>
    <row r="43" spans="1:13" s="11" customFormat="1" ht="17.25" customHeight="1">
      <c r="A43" s="9">
        <v>33</v>
      </c>
      <c r="B43" s="165" t="s">
        <v>99</v>
      </c>
      <c r="C43" s="166" t="s">
        <v>131</v>
      </c>
      <c r="D43" s="79">
        <v>0</v>
      </c>
      <c r="E43" s="42" t="str">
        <f t="shared" si="0"/>
        <v>Kém</v>
      </c>
      <c r="F43" s="172">
        <v>0</v>
      </c>
      <c r="G43" s="42" t="str">
        <f t="shared" si="0"/>
        <v>Kém</v>
      </c>
      <c r="H43" s="98"/>
      <c r="I43" s="99"/>
      <c r="J43" s="99"/>
      <c r="K43" s="100"/>
      <c r="L43" s="25"/>
      <c r="M43"/>
    </row>
    <row r="44" spans="1:13" s="11" customFormat="1" ht="17.25" customHeight="1">
      <c r="A44" s="9">
        <v>34</v>
      </c>
      <c r="B44" s="165" t="s">
        <v>100</v>
      </c>
      <c r="C44" s="166" t="s">
        <v>132</v>
      </c>
      <c r="D44" s="79">
        <v>73</v>
      </c>
      <c r="E44" s="42" t="str">
        <f t="shared" si="0"/>
        <v>Khá</v>
      </c>
      <c r="F44" s="172">
        <v>70</v>
      </c>
      <c r="G44" s="42" t="str">
        <f t="shared" si="0"/>
        <v>Khá</v>
      </c>
      <c r="H44" s="98"/>
      <c r="I44" s="99"/>
      <c r="J44" s="99"/>
      <c r="K44" s="100"/>
      <c r="L44" s="25"/>
      <c r="M44"/>
    </row>
    <row r="45" spans="1:13" s="11" customFormat="1" ht="17.25" customHeight="1">
      <c r="A45" s="9">
        <v>35</v>
      </c>
      <c r="B45" s="165" t="s">
        <v>101</v>
      </c>
      <c r="C45" s="166" t="s">
        <v>48</v>
      </c>
      <c r="D45" s="79">
        <v>72</v>
      </c>
      <c r="E45" s="42" t="str">
        <f t="shared" si="0"/>
        <v>Khá</v>
      </c>
      <c r="F45" s="172">
        <v>70</v>
      </c>
      <c r="G45" s="42" t="str">
        <f t="shared" si="0"/>
        <v>Khá</v>
      </c>
      <c r="H45" s="98"/>
      <c r="I45" s="99"/>
      <c r="J45" s="99"/>
      <c r="K45" s="100"/>
      <c r="L45" s="25"/>
      <c r="M45"/>
    </row>
    <row r="46" spans="1:13" s="11" customFormat="1" ht="17.25" customHeight="1">
      <c r="A46" s="9">
        <v>36</v>
      </c>
      <c r="B46" s="165" t="s">
        <v>102</v>
      </c>
      <c r="C46" s="166" t="s">
        <v>61</v>
      </c>
      <c r="D46" s="79">
        <v>78</v>
      </c>
      <c r="E46" s="42" t="str">
        <f t="shared" si="0"/>
        <v>Khá</v>
      </c>
      <c r="F46" s="172">
        <v>72</v>
      </c>
      <c r="G46" s="42" t="str">
        <f t="shared" si="0"/>
        <v>Khá</v>
      </c>
      <c r="H46" s="98"/>
      <c r="I46" s="99"/>
      <c r="J46" s="99"/>
      <c r="K46" s="100"/>
      <c r="L46" s="25"/>
      <c r="M46"/>
    </row>
    <row r="47" spans="1:13" s="11" customFormat="1" ht="17.25" customHeight="1">
      <c r="A47" s="9">
        <v>37</v>
      </c>
      <c r="B47" s="165" t="s">
        <v>103</v>
      </c>
      <c r="C47" s="166" t="s">
        <v>49</v>
      </c>
      <c r="D47" s="79">
        <v>78</v>
      </c>
      <c r="E47" s="42" t="str">
        <f t="shared" si="0"/>
        <v>Khá</v>
      </c>
      <c r="F47" s="172">
        <v>65</v>
      </c>
      <c r="G47" s="42" t="str">
        <f t="shared" si="0"/>
        <v>TB khá</v>
      </c>
      <c r="H47" s="98"/>
      <c r="I47" s="99"/>
      <c r="J47" s="99"/>
      <c r="K47" s="100"/>
      <c r="L47" s="25"/>
      <c r="M47"/>
    </row>
    <row r="48" spans="1:13" s="11" customFormat="1" ht="17.25" customHeight="1">
      <c r="A48" s="9">
        <v>38</v>
      </c>
      <c r="B48" s="165" t="s">
        <v>104</v>
      </c>
      <c r="C48" s="166" t="s">
        <v>133</v>
      </c>
      <c r="D48" s="79">
        <v>93</v>
      </c>
      <c r="E48" s="42" t="str">
        <f t="shared" si="0"/>
        <v>Xuất sắc</v>
      </c>
      <c r="F48" s="172">
        <v>89</v>
      </c>
      <c r="G48" s="42" t="str">
        <f t="shared" si="0"/>
        <v>Tốt</v>
      </c>
      <c r="H48" s="98"/>
      <c r="I48" s="99"/>
      <c r="J48" s="99"/>
      <c r="K48" s="100"/>
      <c r="L48" s="25"/>
      <c r="M48"/>
    </row>
    <row r="49" spans="1:30" s="11" customFormat="1" ht="17.25" customHeight="1">
      <c r="A49" s="9">
        <v>39</v>
      </c>
      <c r="B49" s="165" t="s">
        <v>105</v>
      </c>
      <c r="C49" s="166" t="s">
        <v>134</v>
      </c>
      <c r="D49" s="79">
        <v>75</v>
      </c>
      <c r="E49" s="42" t="str">
        <f t="shared" si="0"/>
        <v>Khá</v>
      </c>
      <c r="F49" s="172">
        <v>65</v>
      </c>
      <c r="G49" s="42" t="str">
        <f t="shared" si="0"/>
        <v>TB khá</v>
      </c>
      <c r="H49" s="98"/>
      <c r="I49" s="99"/>
      <c r="J49" s="99"/>
      <c r="K49" s="100"/>
      <c r="L49" s="25"/>
      <c r="M49"/>
    </row>
    <row r="50" spans="1:30" s="11" customFormat="1" ht="17.25" customHeight="1">
      <c r="A50" s="9">
        <v>40</v>
      </c>
      <c r="B50" s="165" t="s">
        <v>106</v>
      </c>
      <c r="C50" s="166" t="s">
        <v>50</v>
      </c>
      <c r="D50" s="79">
        <v>63</v>
      </c>
      <c r="E50" s="42" t="str">
        <f t="shared" si="0"/>
        <v>TB khá</v>
      </c>
      <c r="F50" s="172">
        <v>43</v>
      </c>
      <c r="G50" s="42" t="str">
        <f t="shared" si="0"/>
        <v>Yếu</v>
      </c>
      <c r="H50" s="98"/>
      <c r="I50" s="99"/>
      <c r="J50" s="99"/>
      <c r="K50" s="100"/>
      <c r="L50" s="25"/>
      <c r="M50"/>
    </row>
    <row r="51" spans="1:30" s="11" customFormat="1" ht="17.25" customHeight="1">
      <c r="A51" s="9">
        <v>41</v>
      </c>
      <c r="B51" s="165" t="s">
        <v>107</v>
      </c>
      <c r="C51" s="166" t="s">
        <v>135</v>
      </c>
      <c r="D51" s="79">
        <v>77</v>
      </c>
      <c r="E51" s="42" t="str">
        <f t="shared" si="0"/>
        <v>Khá</v>
      </c>
      <c r="F51" s="172">
        <v>66</v>
      </c>
      <c r="G51" s="42" t="str">
        <f t="shared" si="0"/>
        <v>TB khá</v>
      </c>
      <c r="H51" s="98"/>
      <c r="I51" s="99"/>
      <c r="J51" s="99"/>
      <c r="K51" s="100"/>
      <c r="L51" s="25"/>
      <c r="M51"/>
    </row>
    <row r="52" spans="1:30" s="11" customFormat="1" ht="17.25" customHeight="1">
      <c r="A52" s="9">
        <v>42</v>
      </c>
      <c r="B52" s="165" t="s">
        <v>108</v>
      </c>
      <c r="C52" s="166" t="s">
        <v>136</v>
      </c>
      <c r="D52" s="79">
        <v>79</v>
      </c>
      <c r="E52" s="42" t="str">
        <f t="shared" si="0"/>
        <v>Khá</v>
      </c>
      <c r="F52" s="172">
        <v>70</v>
      </c>
      <c r="G52" s="42" t="str">
        <f t="shared" si="0"/>
        <v>Khá</v>
      </c>
      <c r="H52" s="98"/>
      <c r="I52" s="99"/>
      <c r="J52" s="99"/>
      <c r="K52" s="100"/>
      <c r="L52" s="25"/>
      <c r="M52"/>
    </row>
    <row r="53" spans="1:30" s="18" customFormat="1" ht="17.25" customHeight="1">
      <c r="A53" s="63"/>
      <c r="B53" s="64"/>
      <c r="C53" s="65"/>
      <c r="D53" s="66"/>
      <c r="E53" s="67"/>
      <c r="F53" s="68"/>
      <c r="G53" s="67"/>
      <c r="H53" s="67"/>
      <c r="I53" s="67"/>
      <c r="J53" s="67"/>
      <c r="K53" s="67"/>
      <c r="L53" s="25"/>
      <c r="M53" s="48"/>
    </row>
    <row r="54" spans="1:30" s="11" customFormat="1" ht="21.75" customHeight="1">
      <c r="B54" s="131" t="s">
        <v>25</v>
      </c>
      <c r="C54" s="131"/>
      <c r="D54" s="131"/>
      <c r="E54" s="131"/>
      <c r="F54" s="131"/>
      <c r="G54" s="131"/>
      <c r="H54" s="131"/>
      <c r="I54" s="131"/>
      <c r="J54" s="131"/>
      <c r="K54" s="131"/>
      <c r="L54" s="26"/>
      <c r="M54" s="12"/>
      <c r="N54" s="12"/>
      <c r="O54" s="12"/>
      <c r="P54" s="12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</row>
    <row r="55" spans="1:30" s="11" customFormat="1" ht="16.5" customHeight="1">
      <c r="A55" s="1"/>
      <c r="B55" s="125" t="s">
        <v>17</v>
      </c>
      <c r="C55" s="125"/>
      <c r="D55" s="136" t="s">
        <v>38</v>
      </c>
      <c r="E55" s="137"/>
      <c r="F55" s="138" t="s">
        <v>13</v>
      </c>
      <c r="G55" s="137"/>
      <c r="H55" s="139" t="s">
        <v>14</v>
      </c>
      <c r="I55" s="140"/>
      <c r="J55" s="140"/>
      <c r="K55" s="141"/>
      <c r="L55" s="14"/>
      <c r="M55" s="113"/>
      <c r="N55" s="113"/>
      <c r="O55" s="113"/>
      <c r="P55" s="109"/>
      <c r="Q55" s="105"/>
      <c r="R55" s="103"/>
      <c r="S55" s="104"/>
      <c r="T55" s="103"/>
      <c r="U55" s="104"/>
      <c r="V55" s="107"/>
      <c r="W55" s="108"/>
      <c r="X55" s="111"/>
      <c r="Y55" s="112"/>
      <c r="Z55" s="103"/>
      <c r="AA55" s="104"/>
      <c r="AB55" s="103"/>
      <c r="AC55" s="104"/>
      <c r="AD55" s="13"/>
    </row>
    <row r="56" spans="1:30" ht="16.5" customHeight="1">
      <c r="A56" s="1"/>
      <c r="B56" s="125"/>
      <c r="C56" s="125"/>
      <c r="D56" s="62" t="s">
        <v>15</v>
      </c>
      <c r="E56" s="62" t="s">
        <v>16</v>
      </c>
      <c r="F56" s="62" t="s">
        <v>15</v>
      </c>
      <c r="G56" s="62" t="s">
        <v>16</v>
      </c>
      <c r="H56" s="142"/>
      <c r="I56" s="143"/>
      <c r="J56" s="143"/>
      <c r="K56" s="144"/>
      <c r="L56" s="14"/>
      <c r="M56" s="113"/>
      <c r="N56" s="113"/>
      <c r="O56" s="113"/>
      <c r="P56" s="110"/>
      <c r="Q56" s="106"/>
      <c r="R56" s="53"/>
      <c r="S56" s="54"/>
      <c r="T56" s="55"/>
      <c r="U56" s="54"/>
      <c r="V56" s="55"/>
      <c r="W56" s="54"/>
      <c r="X56" s="55"/>
      <c r="Y56" s="56"/>
      <c r="Z56" s="55"/>
      <c r="AA56" s="54"/>
      <c r="AB56" s="55"/>
      <c r="AC56" s="54"/>
      <c r="AD56" s="15"/>
    </row>
    <row r="57" spans="1:30" ht="16.5" customHeight="1">
      <c r="A57" s="1"/>
      <c r="B57" s="96" t="s">
        <v>18</v>
      </c>
      <c r="C57" s="97"/>
      <c r="D57" s="69">
        <f>COUNTIF(D9:D52,"&gt;=90")</f>
        <v>1</v>
      </c>
      <c r="E57" s="70">
        <f>ROUND(D57*100/49,2)</f>
        <v>2.04</v>
      </c>
      <c r="F57" s="69">
        <f>COUNTIF(F9:F52,"&gt;=90")</f>
        <v>0</v>
      </c>
      <c r="G57" s="70">
        <f>ROUND(F57*100/49,2)</f>
        <v>0</v>
      </c>
      <c r="H57" s="93"/>
      <c r="I57" s="94"/>
      <c r="J57" s="94"/>
      <c r="K57" s="95"/>
      <c r="M57" s="113"/>
      <c r="N57" s="113"/>
      <c r="O57" s="113"/>
      <c r="P57" s="57"/>
      <c r="Q57" s="58"/>
      <c r="R57" s="59"/>
      <c r="S57" s="58"/>
      <c r="T57" s="59"/>
      <c r="U57" s="58"/>
      <c r="V57" s="59"/>
      <c r="W57" s="58"/>
      <c r="X57" s="59"/>
      <c r="Y57" s="60"/>
      <c r="Z57" s="59"/>
      <c r="AA57" s="58"/>
      <c r="AB57" s="59"/>
      <c r="AC57" s="58"/>
    </row>
    <row r="58" spans="1:30" s="11" customFormat="1" ht="16.5" customHeight="1">
      <c r="A58" s="1"/>
      <c r="B58" s="129" t="s">
        <v>19</v>
      </c>
      <c r="C58" s="130"/>
      <c r="D58" s="69">
        <f>COUNTIF(D9:D52,"&gt;=80")-COUNTIF(D9:D52,"&gt;89")</f>
        <v>1</v>
      </c>
      <c r="E58" s="70">
        <f t="shared" ref="E58:E63" si="1">ROUND(D58*100/49,2)</f>
        <v>2.04</v>
      </c>
      <c r="F58" s="69">
        <f>COUNTIF(F9:F52,"&gt;=80")-COUNTIF(F9:F52,"&gt;89")</f>
        <v>1</v>
      </c>
      <c r="G58" s="70">
        <f t="shared" ref="G58:G63" si="2">ROUND(F58*100/49,2)</f>
        <v>2.04</v>
      </c>
      <c r="H58" s="93"/>
      <c r="I58" s="94"/>
      <c r="J58" s="94"/>
      <c r="K58" s="95"/>
      <c r="L58" s="4"/>
      <c r="M58" s="18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9"/>
      <c r="Z58" s="13"/>
      <c r="AA58" s="13"/>
      <c r="AB58" s="13"/>
      <c r="AC58" s="13"/>
      <c r="AD58" s="18"/>
    </row>
    <row r="59" spans="1:30" s="11" customFormat="1" ht="16.5" customHeight="1">
      <c r="A59"/>
      <c r="B59" s="127" t="s">
        <v>20</v>
      </c>
      <c r="C59" s="128"/>
      <c r="D59" s="69">
        <f>COUNTIF(D9:D52,"&gt;=70")-COUNTIF(D9:D52,"&gt;79")</f>
        <v>26</v>
      </c>
      <c r="E59" s="70">
        <f t="shared" si="1"/>
        <v>53.06</v>
      </c>
      <c r="F59" s="69">
        <f>COUNTIF(F9:F52,"&gt;=70")-COUNTIF(F9:F52,"&gt;79")</f>
        <v>16</v>
      </c>
      <c r="G59" s="70">
        <f t="shared" si="2"/>
        <v>32.65</v>
      </c>
      <c r="H59" s="93"/>
      <c r="I59" s="94"/>
      <c r="J59" s="94"/>
      <c r="K59" s="95"/>
      <c r="L59" s="16"/>
      <c r="M59" s="101"/>
      <c r="N59" s="101"/>
      <c r="O59" s="101"/>
      <c r="P59" s="101"/>
      <c r="Q59" s="101"/>
      <c r="R59" s="101"/>
      <c r="S59" s="102"/>
      <c r="T59" s="102"/>
      <c r="U59" s="102"/>
      <c r="V59" s="102"/>
      <c r="W59" s="102"/>
      <c r="X59" s="13"/>
      <c r="Y59" s="13"/>
      <c r="Z59" s="18"/>
      <c r="AA59" s="18"/>
      <c r="AB59" s="18"/>
      <c r="AC59" s="18"/>
    </row>
    <row r="60" spans="1:30" ht="16.5" customHeight="1">
      <c r="A60" s="21"/>
      <c r="B60" s="96" t="s">
        <v>21</v>
      </c>
      <c r="C60" s="97"/>
      <c r="D60" s="69">
        <f>COUNTIF(D9:D52,"&gt;=60")-COUNTIF(D9:D52,"&gt;69")</f>
        <v>9</v>
      </c>
      <c r="E60" s="70">
        <f t="shared" si="1"/>
        <v>18.37</v>
      </c>
      <c r="F60" s="69">
        <f>COUNTIF(F9:F52,"&gt;=60")-COUNTIF(F9:F52,"&gt;69")</f>
        <v>16</v>
      </c>
      <c r="G60" s="70">
        <f t="shared" si="2"/>
        <v>32.65</v>
      </c>
      <c r="H60" s="93"/>
      <c r="I60" s="94"/>
      <c r="J60" s="94"/>
      <c r="K60" s="95"/>
      <c r="L60" s="20"/>
      <c r="M60" s="118"/>
      <c r="N60" s="118"/>
      <c r="O60" s="118"/>
      <c r="P60" s="118"/>
      <c r="Q60" s="101"/>
      <c r="R60" s="101"/>
      <c r="S60" s="101"/>
      <c r="T60" s="101"/>
      <c r="U60" s="61"/>
      <c r="V60" s="61"/>
      <c r="W60" s="61"/>
      <c r="X60" s="15"/>
      <c r="Y60" s="15"/>
      <c r="Z60" s="48"/>
      <c r="AA60" s="48"/>
      <c r="AB60" s="48"/>
      <c r="AC60" s="48"/>
    </row>
    <row r="61" spans="1:30" ht="16.5" customHeight="1">
      <c r="A61" s="21"/>
      <c r="B61" s="96" t="s">
        <v>24</v>
      </c>
      <c r="C61" s="97"/>
      <c r="D61" s="69">
        <f>COUNTIF(D9:D52,"&gt;=50")-COUNTIF(D9:D52,"&gt;59")</f>
        <v>2</v>
      </c>
      <c r="E61" s="70">
        <f t="shared" si="1"/>
        <v>4.08</v>
      </c>
      <c r="F61" s="69">
        <f>COUNTIF(F9:F52,"&gt;=50")-COUNTIF(F9:F52,"&gt;59")</f>
        <v>6</v>
      </c>
      <c r="G61" s="70">
        <f t="shared" si="2"/>
        <v>12.24</v>
      </c>
      <c r="H61" s="93"/>
      <c r="I61" s="94"/>
      <c r="J61" s="94"/>
      <c r="K61" s="95"/>
      <c r="M61" s="101"/>
      <c r="N61" s="101"/>
      <c r="O61" s="101"/>
      <c r="P61" s="101"/>
      <c r="Q61" s="61"/>
      <c r="R61" s="61"/>
      <c r="S61" s="101"/>
      <c r="T61" s="101"/>
      <c r="U61" s="61"/>
      <c r="V61" s="61"/>
      <c r="W61" s="61"/>
      <c r="X61" s="15"/>
      <c r="Y61" s="15"/>
      <c r="Z61" s="48"/>
      <c r="AA61" s="48"/>
      <c r="AB61" s="48"/>
      <c r="AC61" s="48"/>
    </row>
    <row r="62" spans="1:30" ht="16.5" customHeight="1">
      <c r="A62" s="21"/>
      <c r="B62" s="96" t="s">
        <v>22</v>
      </c>
      <c r="C62" s="97"/>
      <c r="D62" s="69">
        <f>COUNTIF(D9:D52,"&gt;=29")-COUNTIF(D9:D52,"&gt;49")</f>
        <v>1</v>
      </c>
      <c r="E62" s="70">
        <f t="shared" si="1"/>
        <v>2.04</v>
      </c>
      <c r="F62" s="69">
        <f>COUNTIF(F9:F52,"&gt;=29")-COUNTIF(F9:F52,"&gt;49")</f>
        <v>1</v>
      </c>
      <c r="G62" s="70">
        <f t="shared" si="2"/>
        <v>2.04</v>
      </c>
      <c r="H62" s="93"/>
      <c r="I62" s="94"/>
      <c r="J62" s="94"/>
      <c r="K62" s="95"/>
    </row>
    <row r="63" spans="1:30" ht="16.5" customHeight="1">
      <c r="A63" s="21"/>
      <c r="B63" s="96" t="s">
        <v>23</v>
      </c>
      <c r="C63" s="97"/>
      <c r="D63" s="69">
        <f>COUNTIF(D9:D52,"&lt;29")</f>
        <v>2</v>
      </c>
      <c r="E63" s="70">
        <f t="shared" si="1"/>
        <v>4.08</v>
      </c>
      <c r="F63" s="69">
        <f>COUNTIF(F9:F52,"&lt;29")</f>
        <v>2</v>
      </c>
      <c r="G63" s="70">
        <f t="shared" si="2"/>
        <v>4.08</v>
      </c>
      <c r="H63" s="93"/>
      <c r="I63" s="94"/>
      <c r="J63" s="94"/>
      <c r="K63" s="95"/>
      <c r="L63" s="14"/>
    </row>
    <row r="64" spans="1:30" ht="6" customHeight="1">
      <c r="A64" s="21"/>
    </row>
    <row r="65" spans="1:14" ht="18">
      <c r="A65" s="21"/>
      <c r="E65" s="1"/>
      <c r="G65" s="17"/>
      <c r="H65" s="84" t="s">
        <v>67</v>
      </c>
      <c r="I65" s="84"/>
      <c r="J65" s="84"/>
      <c r="K65" s="84"/>
    </row>
    <row r="66" spans="1:14" s="1" customFormat="1" ht="18">
      <c r="A66" s="21"/>
      <c r="B66" s="16" t="s">
        <v>69</v>
      </c>
      <c r="C66"/>
      <c r="D66"/>
      <c r="E66" s="135" t="s">
        <v>38</v>
      </c>
      <c r="F66" s="135"/>
      <c r="G66"/>
      <c r="H66" s="116" t="s">
        <v>37</v>
      </c>
      <c r="I66" s="116"/>
      <c r="J66" s="116"/>
      <c r="K66" s="116"/>
      <c r="L66" s="22"/>
      <c r="M66" s="17"/>
      <c r="N66" s="17"/>
    </row>
    <row r="67" spans="1:14">
      <c r="J67" s="117"/>
      <c r="K67" s="117"/>
    </row>
    <row r="68" spans="1:14">
      <c r="A68" s="21"/>
      <c r="L68" s="20"/>
    </row>
    <row r="69" spans="1:14">
      <c r="A69" s="21"/>
      <c r="L69" s="14"/>
    </row>
    <row r="70" spans="1:14">
      <c r="A70" s="21"/>
    </row>
    <row r="71" spans="1:14" ht="18.75">
      <c r="A71" s="21"/>
      <c r="C71" s="132" t="s">
        <v>139</v>
      </c>
      <c r="D71" s="132"/>
      <c r="E71" s="132"/>
      <c r="F71" s="132"/>
      <c r="G71" s="132"/>
      <c r="H71" s="132"/>
      <c r="I71" s="17"/>
      <c r="J71" s="17"/>
      <c r="K71" s="17"/>
    </row>
    <row r="72" spans="1:14">
      <c r="A72" s="21"/>
      <c r="I72" s="114"/>
      <c r="J72" s="114"/>
      <c r="K72" s="114"/>
      <c r="L72" s="22"/>
    </row>
    <row r="73" spans="1:14">
      <c r="F73" s="32"/>
    </row>
    <row r="77" spans="1:14">
      <c r="D77" s="48"/>
      <c r="E77" s="48"/>
      <c r="F77" s="48"/>
      <c r="G77" s="48"/>
    </row>
    <row r="78" spans="1:14">
      <c r="D78" s="49"/>
      <c r="E78" s="48"/>
      <c r="F78" s="50"/>
      <c r="G78" s="50"/>
    </row>
    <row r="79" spans="1:14">
      <c r="D79" s="49"/>
      <c r="E79" s="48"/>
      <c r="F79" s="50"/>
      <c r="G79" s="50"/>
    </row>
    <row r="80" spans="1:14">
      <c r="D80" s="49"/>
      <c r="E80" s="48"/>
      <c r="F80" s="50"/>
      <c r="G80" s="50"/>
    </row>
    <row r="81" spans="4:7">
      <c r="D81" s="49"/>
      <c r="E81" s="48"/>
      <c r="F81" s="50"/>
      <c r="G81" s="50"/>
    </row>
    <row r="82" spans="4:7">
      <c r="D82" s="49"/>
      <c r="E82" s="48"/>
      <c r="F82" s="50"/>
      <c r="G82" s="50"/>
    </row>
    <row r="83" spans="4:7">
      <c r="D83" s="49"/>
      <c r="E83" s="48"/>
      <c r="F83" s="50"/>
      <c r="G83" s="50"/>
    </row>
    <row r="84" spans="4:7">
      <c r="D84" s="49"/>
      <c r="E84" s="48"/>
      <c r="F84" s="50"/>
      <c r="G84" s="50"/>
    </row>
  </sheetData>
  <mergeCells count="98">
    <mergeCell ref="A2:D2"/>
    <mergeCell ref="G2:K2"/>
    <mergeCell ref="A3:D3"/>
    <mergeCell ref="G3:K3"/>
    <mergeCell ref="A4:D4"/>
    <mergeCell ref="F4:K4"/>
    <mergeCell ref="A5:K5"/>
    <mergeCell ref="A6:K6"/>
    <mergeCell ref="A7:K7"/>
    <mergeCell ref="A9:A10"/>
    <mergeCell ref="B9:C10"/>
    <mergeCell ref="D9:E9"/>
    <mergeCell ref="F9:G9"/>
    <mergeCell ref="H9:K10"/>
    <mergeCell ref="H22:K22"/>
    <mergeCell ref="H11:K11"/>
    <mergeCell ref="H12:K12"/>
    <mergeCell ref="H13:K13"/>
    <mergeCell ref="H14:K14"/>
    <mergeCell ref="H15:K15"/>
    <mergeCell ref="H16:K16"/>
    <mergeCell ref="H17:K17"/>
    <mergeCell ref="H18:K18"/>
    <mergeCell ref="H19:K19"/>
    <mergeCell ref="H20:K20"/>
    <mergeCell ref="H21:K21"/>
    <mergeCell ref="H34:K34"/>
    <mergeCell ref="H23:K23"/>
    <mergeCell ref="H24:K24"/>
    <mergeCell ref="H25:K25"/>
    <mergeCell ref="H26:K26"/>
    <mergeCell ref="H27:K27"/>
    <mergeCell ref="H28:K28"/>
    <mergeCell ref="H29:K29"/>
    <mergeCell ref="H30:K30"/>
    <mergeCell ref="H31:K31"/>
    <mergeCell ref="H32:K32"/>
    <mergeCell ref="H33:K33"/>
    <mergeCell ref="H46:K46"/>
    <mergeCell ref="H35:K35"/>
    <mergeCell ref="H36:K36"/>
    <mergeCell ref="H37:K37"/>
    <mergeCell ref="H38:K38"/>
    <mergeCell ref="H39:K39"/>
    <mergeCell ref="H40:K40"/>
    <mergeCell ref="H41:K41"/>
    <mergeCell ref="H42:K42"/>
    <mergeCell ref="H43:K43"/>
    <mergeCell ref="H44:K44"/>
    <mergeCell ref="H45:K45"/>
    <mergeCell ref="H47:K47"/>
    <mergeCell ref="H48:K48"/>
    <mergeCell ref="H49:K49"/>
    <mergeCell ref="H50:K50"/>
    <mergeCell ref="H51:K51"/>
    <mergeCell ref="H52:K52"/>
    <mergeCell ref="P55:P56"/>
    <mergeCell ref="Q55:Q56"/>
    <mergeCell ref="R55:S55"/>
    <mergeCell ref="T55:U55"/>
    <mergeCell ref="B54:K54"/>
    <mergeCell ref="B55:C56"/>
    <mergeCell ref="D55:E55"/>
    <mergeCell ref="F55:G55"/>
    <mergeCell ref="H55:K56"/>
    <mergeCell ref="B57:C57"/>
    <mergeCell ref="H57:K57"/>
    <mergeCell ref="B58:C58"/>
    <mergeCell ref="H58:K58"/>
    <mergeCell ref="M55:O57"/>
    <mergeCell ref="X55:Y55"/>
    <mergeCell ref="Z55:AA55"/>
    <mergeCell ref="V55:W55"/>
    <mergeCell ref="V59:W59"/>
    <mergeCell ref="AB55:AC55"/>
    <mergeCell ref="S60:T60"/>
    <mergeCell ref="B61:C61"/>
    <mergeCell ref="H61:K61"/>
    <mergeCell ref="M61:P61"/>
    <mergeCell ref="S61:T61"/>
    <mergeCell ref="M59:P60"/>
    <mergeCell ref="Q59:Q60"/>
    <mergeCell ref="R59:R60"/>
    <mergeCell ref="S59:U59"/>
    <mergeCell ref="B59:C59"/>
    <mergeCell ref="H59:K59"/>
    <mergeCell ref="B60:C60"/>
    <mergeCell ref="H60:K60"/>
    <mergeCell ref="I72:K72"/>
    <mergeCell ref="B62:C62"/>
    <mergeCell ref="H62:K62"/>
    <mergeCell ref="B63:C63"/>
    <mergeCell ref="H63:K63"/>
    <mergeCell ref="H65:K65"/>
    <mergeCell ref="E66:F66"/>
    <mergeCell ref="H66:K66"/>
    <mergeCell ref="J67:K67"/>
    <mergeCell ref="C71:H71"/>
  </mergeCells>
  <pageMargins left="0.5" right="0.25" top="0.25" bottom="0.2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84"/>
  <sheetViews>
    <sheetView workbookViewId="0">
      <selection activeCell="L15" sqref="L15"/>
    </sheetView>
  </sheetViews>
  <sheetFormatPr defaultRowHeight="17.25"/>
  <cols>
    <col min="1" max="1" width="4.25" customWidth="1"/>
    <col min="2" max="2" width="16.75" customWidth="1"/>
    <col min="3" max="3" width="8.25" customWidth="1"/>
    <col min="4" max="6" width="6.625" customWidth="1"/>
    <col min="7" max="7" width="7.75" customWidth="1"/>
    <col min="8" max="8" width="8.625" customWidth="1"/>
    <col min="9" max="9" width="9.125" customWidth="1"/>
    <col min="10" max="10" width="5.875" customWidth="1"/>
    <col min="11" max="11" width="5.625" customWidth="1"/>
    <col min="12" max="12" width="6.625" customWidth="1"/>
    <col min="13" max="13" width="5.625" customWidth="1"/>
    <col min="14" max="14" width="5.125" customWidth="1"/>
    <col min="15" max="15" width="4.625" customWidth="1"/>
    <col min="16" max="16" width="5" customWidth="1"/>
    <col min="17" max="17" width="4.875" customWidth="1"/>
    <col min="18" max="18" width="4.125" customWidth="1"/>
    <col min="19" max="19" width="4.25" customWidth="1"/>
    <col min="20" max="20" width="4.375" customWidth="1"/>
    <col min="21" max="21" width="4.25" customWidth="1"/>
    <col min="22" max="22" width="4.75" customWidth="1"/>
    <col min="23" max="24" width="4.375" customWidth="1"/>
    <col min="25" max="25" width="4" customWidth="1"/>
    <col min="26" max="26" width="4.75" customWidth="1"/>
    <col min="27" max="27" width="4" customWidth="1"/>
    <col min="28" max="28" width="4.375" customWidth="1"/>
    <col min="29" max="29" width="4.25" customWidth="1"/>
    <col min="30" max="30" width="5.875" customWidth="1"/>
  </cols>
  <sheetData>
    <row r="1" spans="1:13" ht="15" customHeight="1">
      <c r="K1" s="52" t="s">
        <v>32</v>
      </c>
    </row>
    <row r="2" spans="1:13" s="37" customFormat="1" ht="17.25" customHeight="1">
      <c r="A2" s="119" t="s">
        <v>2</v>
      </c>
      <c r="B2" s="119"/>
      <c r="C2" s="119"/>
      <c r="D2" s="119"/>
      <c r="E2" s="27"/>
      <c r="G2" s="117" t="s">
        <v>3</v>
      </c>
      <c r="H2" s="117"/>
      <c r="I2" s="117"/>
      <c r="J2" s="117"/>
      <c r="K2" s="117"/>
      <c r="L2" s="20"/>
    </row>
    <row r="3" spans="1:13" s="37" customFormat="1" ht="17.25" customHeight="1">
      <c r="A3" s="117" t="s">
        <v>5</v>
      </c>
      <c r="B3" s="117"/>
      <c r="C3" s="117"/>
      <c r="D3" s="117"/>
      <c r="E3" s="27"/>
      <c r="G3" s="126" t="s">
        <v>31</v>
      </c>
      <c r="H3" s="126"/>
      <c r="I3" s="126"/>
      <c r="J3" s="126"/>
      <c r="K3" s="126"/>
      <c r="L3" s="51"/>
    </row>
    <row r="4" spans="1:13" ht="17.25" customHeight="1">
      <c r="A4" s="120" t="s">
        <v>30</v>
      </c>
      <c r="B4" s="120"/>
      <c r="C4" s="120"/>
      <c r="D4" s="120"/>
      <c r="E4" s="5"/>
      <c r="F4" s="84"/>
      <c r="G4" s="84"/>
      <c r="H4" s="84"/>
      <c r="I4" s="84"/>
      <c r="J4" s="84"/>
      <c r="K4" s="84"/>
      <c r="L4" s="4"/>
    </row>
    <row r="5" spans="1:13" s="1" customFormat="1" ht="20.25">
      <c r="A5" s="85" t="s">
        <v>33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6"/>
      <c r="M5" s="7"/>
    </row>
    <row r="6" spans="1:13" s="1" customFormat="1" ht="18">
      <c r="A6" s="86" t="s">
        <v>64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24"/>
      <c r="M6" s="7"/>
    </row>
    <row r="7" spans="1:13" s="1" customFormat="1" ht="18.75">
      <c r="A7" s="132" t="s">
        <v>140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23"/>
      <c r="M7" s="7"/>
    </row>
    <row r="8" spans="1:13" s="1" customFormat="1" ht="3.7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7"/>
    </row>
    <row r="9" spans="1:13" s="37" customFormat="1" ht="20.25" customHeight="1">
      <c r="A9" s="133" t="s">
        <v>4</v>
      </c>
      <c r="B9" s="121" t="s">
        <v>28</v>
      </c>
      <c r="C9" s="122"/>
      <c r="D9" s="115" t="s">
        <v>9</v>
      </c>
      <c r="E9" s="115"/>
      <c r="F9" s="115" t="s">
        <v>9</v>
      </c>
      <c r="G9" s="115"/>
      <c r="H9" s="115" t="s">
        <v>10</v>
      </c>
      <c r="I9" s="115"/>
      <c r="J9" s="145" t="s">
        <v>11</v>
      </c>
      <c r="K9" s="145"/>
      <c r="L9" s="36"/>
    </row>
    <row r="10" spans="1:13" s="37" customFormat="1" ht="28.5" customHeight="1">
      <c r="A10" s="134"/>
      <c r="B10" s="123"/>
      <c r="C10" s="124"/>
      <c r="D10" s="38" t="s">
        <v>6</v>
      </c>
      <c r="E10" s="39" t="s">
        <v>7</v>
      </c>
      <c r="F10" s="39" t="s">
        <v>8</v>
      </c>
      <c r="G10" s="39" t="s">
        <v>70</v>
      </c>
      <c r="H10" s="39" t="s">
        <v>8</v>
      </c>
      <c r="I10" s="39" t="s">
        <v>70</v>
      </c>
      <c r="J10" s="39" t="s">
        <v>0</v>
      </c>
      <c r="K10" s="40" t="s">
        <v>39</v>
      </c>
      <c r="L10" s="41"/>
    </row>
    <row r="11" spans="1:13" s="11" customFormat="1" ht="17.25" customHeight="1">
      <c r="A11" s="9">
        <v>1</v>
      </c>
      <c r="B11" s="165" t="s">
        <v>71</v>
      </c>
      <c r="C11" s="166" t="s">
        <v>109</v>
      </c>
      <c r="D11" s="79">
        <f>'HK 1'!F11</f>
        <v>46</v>
      </c>
      <c r="E11" s="167">
        <f>'HK 2'!F11</f>
        <v>56</v>
      </c>
      <c r="F11" s="167">
        <f t="shared" ref="F11:F42" si="0">ROUND((D11+E11)/2,0)</f>
        <v>51</v>
      </c>
      <c r="G11" s="169">
        <f t="shared" ref="G11:G42" si="1">F11</f>
        <v>51</v>
      </c>
      <c r="H11" s="42" t="str">
        <f t="shared" ref="H11:H42" si="2">IF(F11&lt;30,"Kém",IF(F11&lt;50,"Yếu",IF(F11&lt;60,"TB",IF(F11&lt;70, "TB khá",IF(F11&lt;80,"Khá",IF(F11&lt;90,"Tốt","Xuất sắc"))))))</f>
        <v>TB</v>
      </c>
      <c r="I11" s="77" t="str">
        <f>H11</f>
        <v>TB</v>
      </c>
      <c r="J11" s="170">
        <v>5</v>
      </c>
      <c r="K11" s="171">
        <v>8</v>
      </c>
      <c r="L11" s="25"/>
      <c r="M11"/>
    </row>
    <row r="12" spans="1:13" s="11" customFormat="1" ht="17.25" customHeight="1">
      <c r="A12" s="9">
        <v>2</v>
      </c>
      <c r="B12" s="165" t="s">
        <v>72</v>
      </c>
      <c r="C12" s="166" t="s">
        <v>1</v>
      </c>
      <c r="D12" s="79">
        <f>'HK 1'!F12</f>
        <v>36</v>
      </c>
      <c r="E12" s="167">
        <f>'HK 2'!F12</f>
        <v>50</v>
      </c>
      <c r="F12" s="167">
        <f t="shared" si="0"/>
        <v>43</v>
      </c>
      <c r="G12" s="169">
        <f t="shared" si="1"/>
        <v>43</v>
      </c>
      <c r="H12" s="42" t="str">
        <f t="shared" si="2"/>
        <v>Yếu</v>
      </c>
      <c r="I12" s="77" t="str">
        <f t="shared" ref="I12:I52" si="3">H12</f>
        <v>Yếu</v>
      </c>
      <c r="J12" s="170" t="s">
        <v>51</v>
      </c>
      <c r="K12" s="171">
        <v>12</v>
      </c>
      <c r="L12" s="25"/>
      <c r="M12"/>
    </row>
    <row r="13" spans="1:13" s="11" customFormat="1" ht="17.25" customHeight="1">
      <c r="A13" s="9">
        <v>3</v>
      </c>
      <c r="B13" s="165" t="s">
        <v>73</v>
      </c>
      <c r="C13" s="166" t="s">
        <v>110</v>
      </c>
      <c r="D13" s="79">
        <f>'HK 1'!F13</f>
        <v>63</v>
      </c>
      <c r="E13" s="167">
        <f>'HK 2'!F13</f>
        <v>66</v>
      </c>
      <c r="F13" s="167">
        <f t="shared" si="0"/>
        <v>65</v>
      </c>
      <c r="G13" s="169">
        <f t="shared" si="1"/>
        <v>65</v>
      </c>
      <c r="H13" s="42" t="str">
        <f t="shared" si="2"/>
        <v>TB khá</v>
      </c>
      <c r="I13" s="77" t="str">
        <f t="shared" si="3"/>
        <v>TB khá</v>
      </c>
      <c r="J13" s="170">
        <v>2</v>
      </c>
      <c r="K13" s="171">
        <v>1</v>
      </c>
      <c r="L13" s="25"/>
      <c r="M13"/>
    </row>
    <row r="14" spans="1:13" s="11" customFormat="1" ht="17.25" customHeight="1">
      <c r="A14" s="9">
        <v>4</v>
      </c>
      <c r="B14" s="165" t="s">
        <v>74</v>
      </c>
      <c r="C14" s="166" t="s">
        <v>111</v>
      </c>
      <c r="D14" s="79">
        <f>'HK 1'!F14</f>
        <v>73</v>
      </c>
      <c r="E14" s="167">
        <f>'HK 2'!F14</f>
        <v>70</v>
      </c>
      <c r="F14" s="167">
        <f t="shared" si="0"/>
        <v>72</v>
      </c>
      <c r="G14" s="169">
        <f t="shared" si="1"/>
        <v>72</v>
      </c>
      <c r="H14" s="42" t="str">
        <f t="shared" si="2"/>
        <v>Khá</v>
      </c>
      <c r="I14" s="77" t="str">
        <f t="shared" si="3"/>
        <v>Khá</v>
      </c>
      <c r="J14" s="170" t="s">
        <v>51</v>
      </c>
      <c r="K14" s="171">
        <v>33</v>
      </c>
      <c r="L14" s="25"/>
      <c r="M14"/>
    </row>
    <row r="15" spans="1:13" s="11" customFormat="1" ht="17.25" customHeight="1">
      <c r="A15" s="9">
        <v>5</v>
      </c>
      <c r="B15" s="165" t="s">
        <v>75</v>
      </c>
      <c r="C15" s="166" t="s">
        <v>112</v>
      </c>
      <c r="D15" s="79">
        <f>'HK 1'!F15</f>
        <v>31</v>
      </c>
      <c r="E15" s="167">
        <f>'HK 2'!F15</f>
        <v>0</v>
      </c>
      <c r="F15" s="167">
        <f t="shared" si="0"/>
        <v>16</v>
      </c>
      <c r="G15" s="169">
        <f t="shared" si="1"/>
        <v>16</v>
      </c>
      <c r="H15" s="42" t="str">
        <f t="shared" si="2"/>
        <v>Kém</v>
      </c>
      <c r="I15" s="77" t="str">
        <f t="shared" si="3"/>
        <v>Kém</v>
      </c>
      <c r="J15" s="170" t="s">
        <v>51</v>
      </c>
      <c r="K15" s="171">
        <v>13</v>
      </c>
      <c r="L15" s="25"/>
      <c r="M15"/>
    </row>
    <row r="16" spans="1:13" s="11" customFormat="1" ht="17.25" customHeight="1">
      <c r="A16" s="9">
        <v>6</v>
      </c>
      <c r="B16" s="165" t="s">
        <v>76</v>
      </c>
      <c r="C16" s="166" t="s">
        <v>113</v>
      </c>
      <c r="D16" s="79">
        <f>'HK 1'!F16</f>
        <v>66</v>
      </c>
      <c r="E16" s="167">
        <f>'HK 2'!F16</f>
        <v>66</v>
      </c>
      <c r="F16" s="167">
        <f t="shared" si="0"/>
        <v>66</v>
      </c>
      <c r="G16" s="169">
        <f t="shared" si="1"/>
        <v>66</v>
      </c>
      <c r="H16" s="42" t="str">
        <f t="shared" si="2"/>
        <v>TB khá</v>
      </c>
      <c r="I16" s="77" t="str">
        <f t="shared" si="3"/>
        <v>TB khá</v>
      </c>
      <c r="J16" s="170" t="s">
        <v>51</v>
      </c>
      <c r="K16" s="171">
        <v>24</v>
      </c>
      <c r="L16" s="25"/>
      <c r="M16"/>
    </row>
    <row r="17" spans="1:13" s="11" customFormat="1" ht="17.25" customHeight="1">
      <c r="A17" s="9">
        <v>7</v>
      </c>
      <c r="B17" s="165" t="s">
        <v>34</v>
      </c>
      <c r="C17" s="166" t="s">
        <v>55</v>
      </c>
      <c r="D17" s="79">
        <f>'HK 1'!F17</f>
        <v>60</v>
      </c>
      <c r="E17" s="167">
        <f>'HK 2'!F17</f>
        <v>63</v>
      </c>
      <c r="F17" s="167">
        <f t="shared" si="0"/>
        <v>62</v>
      </c>
      <c r="G17" s="169">
        <f t="shared" si="1"/>
        <v>62</v>
      </c>
      <c r="H17" s="42" t="str">
        <f t="shared" si="2"/>
        <v>TB khá</v>
      </c>
      <c r="I17" s="77" t="str">
        <f t="shared" si="3"/>
        <v>TB khá</v>
      </c>
      <c r="J17" s="170">
        <v>1</v>
      </c>
      <c r="K17" s="171">
        <v>0</v>
      </c>
      <c r="L17" s="25"/>
      <c r="M17"/>
    </row>
    <row r="18" spans="1:13" s="11" customFormat="1" ht="17.25" customHeight="1">
      <c r="A18" s="9">
        <v>8</v>
      </c>
      <c r="B18" s="165" t="s">
        <v>77</v>
      </c>
      <c r="C18" s="166" t="s">
        <v>114</v>
      </c>
      <c r="D18" s="79">
        <f>'HK 1'!F18</f>
        <v>60</v>
      </c>
      <c r="E18" s="167">
        <f>'HK 2'!F18</f>
        <v>64</v>
      </c>
      <c r="F18" s="167">
        <f t="shared" si="0"/>
        <v>62</v>
      </c>
      <c r="G18" s="169">
        <f t="shared" si="1"/>
        <v>62</v>
      </c>
      <c r="H18" s="42" t="str">
        <f t="shared" si="2"/>
        <v>TB khá</v>
      </c>
      <c r="I18" s="77" t="str">
        <f t="shared" si="3"/>
        <v>TB khá</v>
      </c>
      <c r="J18" s="170">
        <v>9</v>
      </c>
      <c r="K18" s="171">
        <v>4</v>
      </c>
      <c r="L18" s="25"/>
      <c r="M18"/>
    </row>
    <row r="19" spans="1:13" s="11" customFormat="1" ht="17.25" customHeight="1">
      <c r="A19" s="9">
        <v>9</v>
      </c>
      <c r="B19" s="165" t="s">
        <v>78</v>
      </c>
      <c r="C19" s="166" t="s">
        <v>56</v>
      </c>
      <c r="D19" s="79">
        <f>'HK 1'!F19</f>
        <v>54</v>
      </c>
      <c r="E19" s="167">
        <f>'HK 2'!F19</f>
        <v>62</v>
      </c>
      <c r="F19" s="167">
        <f t="shared" si="0"/>
        <v>58</v>
      </c>
      <c r="G19" s="169">
        <f t="shared" si="1"/>
        <v>58</v>
      </c>
      <c r="H19" s="42" t="str">
        <f t="shared" si="2"/>
        <v>TB</v>
      </c>
      <c r="I19" s="77" t="str">
        <f t="shared" si="3"/>
        <v>TB</v>
      </c>
      <c r="J19" s="170">
        <v>2</v>
      </c>
      <c r="K19" s="171">
        <v>6</v>
      </c>
      <c r="L19" s="25"/>
      <c r="M19"/>
    </row>
    <row r="20" spans="1:13" s="11" customFormat="1" ht="17.25" customHeight="1">
      <c r="A20" s="9">
        <v>10</v>
      </c>
      <c r="B20" s="165" t="s">
        <v>79</v>
      </c>
      <c r="C20" s="166" t="s">
        <v>56</v>
      </c>
      <c r="D20" s="79">
        <f>'HK 1'!F20</f>
        <v>55</v>
      </c>
      <c r="E20" s="167">
        <f>'HK 2'!F20</f>
        <v>66</v>
      </c>
      <c r="F20" s="167">
        <f t="shared" si="0"/>
        <v>61</v>
      </c>
      <c r="G20" s="169">
        <f t="shared" si="1"/>
        <v>61</v>
      </c>
      <c r="H20" s="42" t="str">
        <f t="shared" si="2"/>
        <v>TB khá</v>
      </c>
      <c r="I20" s="77" t="str">
        <f t="shared" si="3"/>
        <v>TB khá</v>
      </c>
      <c r="J20" s="170">
        <v>8</v>
      </c>
      <c r="K20" s="171">
        <v>9</v>
      </c>
      <c r="L20" s="25"/>
      <c r="M20"/>
    </row>
    <row r="21" spans="1:13" s="11" customFormat="1" ht="17.25" customHeight="1">
      <c r="A21" s="9">
        <v>11</v>
      </c>
      <c r="B21" s="165" t="s">
        <v>80</v>
      </c>
      <c r="C21" s="166" t="s">
        <v>115</v>
      </c>
      <c r="D21" s="79">
        <f>'HK 1'!F21</f>
        <v>54</v>
      </c>
      <c r="E21" s="167">
        <f>'HK 2'!F21</f>
        <v>58</v>
      </c>
      <c r="F21" s="167">
        <f t="shared" si="0"/>
        <v>56</v>
      </c>
      <c r="G21" s="169">
        <f t="shared" si="1"/>
        <v>56</v>
      </c>
      <c r="H21" s="42" t="str">
        <f t="shared" si="2"/>
        <v>TB</v>
      </c>
      <c r="I21" s="77" t="str">
        <f t="shared" si="3"/>
        <v>TB</v>
      </c>
      <c r="J21" s="170">
        <v>2</v>
      </c>
      <c r="K21" s="171">
        <v>7</v>
      </c>
      <c r="L21" s="25"/>
      <c r="M21"/>
    </row>
    <row r="22" spans="1:13" s="11" customFormat="1" ht="17.25" customHeight="1">
      <c r="A22" s="9">
        <v>12</v>
      </c>
      <c r="B22" s="165" t="s">
        <v>81</v>
      </c>
      <c r="C22" s="166" t="s">
        <v>116</v>
      </c>
      <c r="D22" s="79">
        <f>'HK 1'!F22</f>
        <v>67</v>
      </c>
      <c r="E22" s="167">
        <f>'HK 2'!F22</f>
        <v>66</v>
      </c>
      <c r="F22" s="167">
        <f t="shared" si="0"/>
        <v>67</v>
      </c>
      <c r="G22" s="169">
        <f t="shared" si="1"/>
        <v>67</v>
      </c>
      <c r="H22" s="42" t="str">
        <f t="shared" si="2"/>
        <v>TB khá</v>
      </c>
      <c r="I22" s="77" t="str">
        <f t="shared" si="3"/>
        <v>TB khá</v>
      </c>
      <c r="J22" s="170" t="s">
        <v>51</v>
      </c>
      <c r="K22" s="171">
        <v>21</v>
      </c>
      <c r="L22" s="25"/>
      <c r="M22"/>
    </row>
    <row r="23" spans="1:13" s="11" customFormat="1" ht="17.25" customHeight="1">
      <c r="A23" s="9">
        <v>13</v>
      </c>
      <c r="B23" s="165" t="s">
        <v>52</v>
      </c>
      <c r="C23" s="166" t="s">
        <v>57</v>
      </c>
      <c r="D23" s="79">
        <f>'HK 1'!F23</f>
        <v>35</v>
      </c>
      <c r="E23" s="167">
        <f>'HK 2'!F23</f>
        <v>50</v>
      </c>
      <c r="F23" s="167">
        <f t="shared" si="0"/>
        <v>43</v>
      </c>
      <c r="G23" s="169">
        <f t="shared" si="1"/>
        <v>43</v>
      </c>
      <c r="H23" s="42" t="str">
        <f t="shared" si="2"/>
        <v>Yếu</v>
      </c>
      <c r="I23" s="77" t="str">
        <f t="shared" si="3"/>
        <v>Yếu</v>
      </c>
      <c r="J23" s="170">
        <v>1</v>
      </c>
      <c r="K23" s="171">
        <v>16</v>
      </c>
      <c r="L23" s="25"/>
      <c r="M23"/>
    </row>
    <row r="24" spans="1:13" s="11" customFormat="1" ht="17.25" customHeight="1">
      <c r="A24" s="9">
        <v>14</v>
      </c>
      <c r="B24" s="165" t="s">
        <v>82</v>
      </c>
      <c r="C24" s="166" t="s">
        <v>57</v>
      </c>
      <c r="D24" s="79">
        <f>'HK 1'!F24</f>
        <v>54</v>
      </c>
      <c r="E24" s="167">
        <f>'HK 2'!F24</f>
        <v>70</v>
      </c>
      <c r="F24" s="167">
        <f t="shared" si="0"/>
        <v>62</v>
      </c>
      <c r="G24" s="169">
        <f t="shared" si="1"/>
        <v>62</v>
      </c>
      <c r="H24" s="42" t="str">
        <f t="shared" si="2"/>
        <v>TB khá</v>
      </c>
      <c r="I24" s="77" t="str">
        <f t="shared" si="3"/>
        <v>TB khá</v>
      </c>
      <c r="J24" s="170" t="s">
        <v>51</v>
      </c>
      <c r="K24" s="171">
        <v>7</v>
      </c>
      <c r="L24" s="25"/>
      <c r="M24"/>
    </row>
    <row r="25" spans="1:13" s="11" customFormat="1" ht="17.25" customHeight="1">
      <c r="A25" s="9">
        <v>15</v>
      </c>
      <c r="B25" s="165" t="s">
        <v>83</v>
      </c>
      <c r="C25" s="166" t="s">
        <v>117</v>
      </c>
      <c r="D25" s="79">
        <f>'HK 1'!F25</f>
        <v>60</v>
      </c>
      <c r="E25" s="167">
        <f>'HK 2'!F25</f>
        <v>70</v>
      </c>
      <c r="F25" s="167">
        <f t="shared" si="0"/>
        <v>65</v>
      </c>
      <c r="G25" s="169">
        <f t="shared" si="1"/>
        <v>65</v>
      </c>
      <c r="H25" s="42" t="str">
        <f t="shared" si="2"/>
        <v>TB khá</v>
      </c>
      <c r="I25" s="77" t="str">
        <f t="shared" si="3"/>
        <v>TB khá</v>
      </c>
      <c r="J25" s="170">
        <v>13</v>
      </c>
      <c r="K25" s="171">
        <v>30</v>
      </c>
      <c r="L25" s="25"/>
      <c r="M25"/>
    </row>
    <row r="26" spans="1:13" s="11" customFormat="1" ht="17.25" customHeight="1">
      <c r="A26" s="9">
        <v>16</v>
      </c>
      <c r="B26" s="165" t="s">
        <v>84</v>
      </c>
      <c r="C26" s="166" t="s">
        <v>118</v>
      </c>
      <c r="D26" s="79">
        <f>'HK 1'!F26</f>
        <v>70</v>
      </c>
      <c r="E26" s="167">
        <f>'HK 2'!F26</f>
        <v>70</v>
      </c>
      <c r="F26" s="167">
        <f t="shared" si="0"/>
        <v>70</v>
      </c>
      <c r="G26" s="169">
        <f t="shared" si="1"/>
        <v>70</v>
      </c>
      <c r="H26" s="42" t="str">
        <f t="shared" si="2"/>
        <v>Khá</v>
      </c>
      <c r="I26" s="77" t="str">
        <f t="shared" si="3"/>
        <v>Khá</v>
      </c>
      <c r="J26" s="170">
        <v>5</v>
      </c>
      <c r="K26" s="171">
        <v>1</v>
      </c>
      <c r="L26" s="25"/>
      <c r="M26"/>
    </row>
    <row r="27" spans="1:13" s="11" customFormat="1" ht="17.25" customHeight="1">
      <c r="A27" s="9">
        <v>17</v>
      </c>
      <c r="B27" s="165" t="s">
        <v>85</v>
      </c>
      <c r="C27" s="166" t="s">
        <v>119</v>
      </c>
      <c r="D27" s="79">
        <f>'HK 1'!F27</f>
        <v>59</v>
      </c>
      <c r="E27" s="167">
        <f>'HK 2'!F27</f>
        <v>70</v>
      </c>
      <c r="F27" s="167">
        <f t="shared" si="0"/>
        <v>65</v>
      </c>
      <c r="G27" s="169">
        <f t="shared" si="1"/>
        <v>65</v>
      </c>
      <c r="H27" s="42" t="str">
        <f t="shared" si="2"/>
        <v>TB khá</v>
      </c>
      <c r="I27" s="77" t="str">
        <f t="shared" si="3"/>
        <v>TB khá</v>
      </c>
      <c r="J27" s="170">
        <v>3</v>
      </c>
      <c r="K27" s="171">
        <v>2</v>
      </c>
      <c r="L27" s="25"/>
      <c r="M27"/>
    </row>
    <row r="28" spans="1:13" s="11" customFormat="1" ht="17.25" customHeight="1">
      <c r="A28" s="9">
        <v>18</v>
      </c>
      <c r="B28" s="165" t="s">
        <v>86</v>
      </c>
      <c r="C28" s="166" t="s">
        <v>120</v>
      </c>
      <c r="D28" s="79">
        <f>'HK 1'!F28</f>
        <v>48</v>
      </c>
      <c r="E28" s="167">
        <f>'HK 2'!F28</f>
        <v>50</v>
      </c>
      <c r="F28" s="167">
        <f t="shared" si="0"/>
        <v>49</v>
      </c>
      <c r="G28" s="169">
        <f t="shared" si="1"/>
        <v>49</v>
      </c>
      <c r="H28" s="42" t="str">
        <f t="shared" si="2"/>
        <v>Yếu</v>
      </c>
      <c r="I28" s="77" t="str">
        <f t="shared" si="3"/>
        <v>Yếu</v>
      </c>
      <c r="J28" s="170">
        <v>1</v>
      </c>
      <c r="K28" s="171">
        <v>3</v>
      </c>
      <c r="L28" s="25"/>
      <c r="M28"/>
    </row>
    <row r="29" spans="1:13" s="11" customFormat="1" ht="17.25" customHeight="1">
      <c r="A29" s="9">
        <v>19</v>
      </c>
      <c r="B29" s="165" t="s">
        <v>87</v>
      </c>
      <c r="C29" s="166" t="s">
        <v>58</v>
      </c>
      <c r="D29" s="79">
        <f>'HK 1'!F29</f>
        <v>63</v>
      </c>
      <c r="E29" s="167">
        <f>'HK 2'!F29</f>
        <v>70</v>
      </c>
      <c r="F29" s="167">
        <f t="shared" si="0"/>
        <v>67</v>
      </c>
      <c r="G29" s="169">
        <f t="shared" si="1"/>
        <v>67</v>
      </c>
      <c r="H29" s="42" t="str">
        <f t="shared" si="2"/>
        <v>TB khá</v>
      </c>
      <c r="I29" s="77" t="str">
        <f t="shared" si="3"/>
        <v>TB khá</v>
      </c>
      <c r="J29" s="170">
        <v>1</v>
      </c>
      <c r="K29" s="171">
        <v>16</v>
      </c>
      <c r="L29" s="25"/>
      <c r="M29"/>
    </row>
    <row r="30" spans="1:13" s="11" customFormat="1" ht="17.25" customHeight="1">
      <c r="A30" s="9">
        <v>20</v>
      </c>
      <c r="B30" s="165" t="s">
        <v>88</v>
      </c>
      <c r="C30" s="166" t="s">
        <v>121</v>
      </c>
      <c r="D30" s="79">
        <f>'HK 1'!F30</f>
        <v>60</v>
      </c>
      <c r="E30" s="167">
        <f>'HK 2'!F30</f>
        <v>76</v>
      </c>
      <c r="F30" s="167">
        <f t="shared" si="0"/>
        <v>68</v>
      </c>
      <c r="G30" s="169">
        <f t="shared" si="1"/>
        <v>68</v>
      </c>
      <c r="H30" s="42" t="str">
        <f t="shared" si="2"/>
        <v>TB khá</v>
      </c>
      <c r="I30" s="77" t="str">
        <f t="shared" si="3"/>
        <v>TB khá</v>
      </c>
      <c r="J30" s="170">
        <v>3</v>
      </c>
      <c r="K30" s="171">
        <v>1</v>
      </c>
      <c r="L30" s="25"/>
      <c r="M30"/>
    </row>
    <row r="31" spans="1:13" s="11" customFormat="1" ht="17.25" customHeight="1">
      <c r="A31" s="9">
        <v>21</v>
      </c>
      <c r="B31" s="165" t="s">
        <v>89</v>
      </c>
      <c r="C31" s="166" t="s">
        <v>59</v>
      </c>
      <c r="D31" s="79">
        <f>'HK 1'!F31</f>
        <v>63</v>
      </c>
      <c r="E31" s="167">
        <f>'HK 2'!F31</f>
        <v>66</v>
      </c>
      <c r="F31" s="167">
        <f t="shared" si="0"/>
        <v>65</v>
      </c>
      <c r="G31" s="169">
        <f t="shared" si="1"/>
        <v>65</v>
      </c>
      <c r="H31" s="42" t="str">
        <f t="shared" si="2"/>
        <v>TB khá</v>
      </c>
      <c r="I31" s="77" t="str">
        <f t="shared" si="3"/>
        <v>TB khá</v>
      </c>
      <c r="J31" s="170">
        <v>2</v>
      </c>
      <c r="K31" s="171">
        <v>5</v>
      </c>
      <c r="L31" s="25"/>
      <c r="M31"/>
    </row>
    <row r="32" spans="1:13" ht="17.25" customHeight="1">
      <c r="A32" s="9">
        <v>22</v>
      </c>
      <c r="B32" s="165" t="s">
        <v>90</v>
      </c>
      <c r="C32" s="166" t="s">
        <v>122</v>
      </c>
      <c r="D32" s="79">
        <f>'HK 1'!F32</f>
        <v>63</v>
      </c>
      <c r="E32" s="167">
        <f>'HK 2'!F32</f>
        <v>71</v>
      </c>
      <c r="F32" s="167">
        <f t="shared" si="0"/>
        <v>67</v>
      </c>
      <c r="G32" s="169">
        <f t="shared" si="1"/>
        <v>67</v>
      </c>
      <c r="H32" s="42" t="str">
        <f t="shared" si="2"/>
        <v>TB khá</v>
      </c>
      <c r="I32" s="77" t="str">
        <f t="shared" si="3"/>
        <v>TB khá</v>
      </c>
      <c r="J32" s="170">
        <v>4</v>
      </c>
      <c r="K32" s="171">
        <v>23</v>
      </c>
      <c r="L32" s="25"/>
    </row>
    <row r="33" spans="1:13" s="11" customFormat="1" ht="17.25" customHeight="1">
      <c r="A33" s="9">
        <v>23</v>
      </c>
      <c r="B33" s="165" t="s">
        <v>91</v>
      </c>
      <c r="C33" s="166" t="s">
        <v>123</v>
      </c>
      <c r="D33" s="79">
        <f>'HK 1'!F33</f>
        <v>62</v>
      </c>
      <c r="E33" s="167">
        <f>'HK 2'!F33</f>
        <v>71</v>
      </c>
      <c r="F33" s="167">
        <f t="shared" si="0"/>
        <v>67</v>
      </c>
      <c r="G33" s="169">
        <f t="shared" si="1"/>
        <v>67</v>
      </c>
      <c r="H33" s="42" t="str">
        <f t="shared" si="2"/>
        <v>TB khá</v>
      </c>
      <c r="I33" s="77" t="str">
        <f t="shared" si="3"/>
        <v>TB khá</v>
      </c>
      <c r="J33" s="170">
        <v>3</v>
      </c>
      <c r="K33" s="171">
        <v>15</v>
      </c>
      <c r="L33" s="25"/>
      <c r="M33"/>
    </row>
    <row r="34" spans="1:13" s="11" customFormat="1" ht="17.25" customHeight="1">
      <c r="A34" s="9">
        <v>24</v>
      </c>
      <c r="B34" s="165" t="s">
        <v>92</v>
      </c>
      <c r="C34" s="166" t="s">
        <v>124</v>
      </c>
      <c r="D34" s="79">
        <f>'HK 1'!F34</f>
        <v>51</v>
      </c>
      <c r="E34" s="167">
        <f>'HK 2'!F34</f>
        <v>62</v>
      </c>
      <c r="F34" s="167">
        <f t="shared" si="0"/>
        <v>57</v>
      </c>
      <c r="G34" s="169">
        <f t="shared" si="1"/>
        <v>57</v>
      </c>
      <c r="H34" s="42" t="str">
        <f t="shared" si="2"/>
        <v>TB</v>
      </c>
      <c r="I34" s="77" t="str">
        <f t="shared" si="3"/>
        <v>TB</v>
      </c>
      <c r="J34" s="170">
        <v>9</v>
      </c>
      <c r="K34" s="171">
        <v>16</v>
      </c>
      <c r="L34" s="25"/>
      <c r="M34"/>
    </row>
    <row r="35" spans="1:13" s="11" customFormat="1" ht="17.25" customHeight="1">
      <c r="A35" s="9">
        <v>25</v>
      </c>
      <c r="B35" s="165" t="s">
        <v>93</v>
      </c>
      <c r="C35" s="166" t="s">
        <v>125</v>
      </c>
      <c r="D35" s="79">
        <f>'HK 1'!F35</f>
        <v>52</v>
      </c>
      <c r="E35" s="167">
        <f>'HK 2'!F35</f>
        <v>50</v>
      </c>
      <c r="F35" s="167">
        <f t="shared" si="0"/>
        <v>51</v>
      </c>
      <c r="G35" s="169">
        <f t="shared" si="1"/>
        <v>51</v>
      </c>
      <c r="H35" s="42" t="str">
        <f t="shared" si="2"/>
        <v>TB</v>
      </c>
      <c r="I35" s="77" t="str">
        <f t="shared" si="3"/>
        <v>TB</v>
      </c>
      <c r="J35" s="170">
        <v>5</v>
      </c>
      <c r="K35" s="171">
        <v>15</v>
      </c>
      <c r="L35" s="25"/>
      <c r="M35"/>
    </row>
    <row r="36" spans="1:13" s="11" customFormat="1" ht="17.25" customHeight="1">
      <c r="A36" s="9">
        <v>26</v>
      </c>
      <c r="B36" s="165" t="s">
        <v>94</v>
      </c>
      <c r="C36" s="166" t="s">
        <v>126</v>
      </c>
      <c r="D36" s="79">
        <f>'HK 1'!F36</f>
        <v>60</v>
      </c>
      <c r="E36" s="167">
        <f>'HK 2'!F36</f>
        <v>66</v>
      </c>
      <c r="F36" s="167">
        <f t="shared" si="0"/>
        <v>63</v>
      </c>
      <c r="G36" s="169">
        <f t="shared" si="1"/>
        <v>63</v>
      </c>
      <c r="H36" s="42" t="str">
        <f t="shared" si="2"/>
        <v>TB khá</v>
      </c>
      <c r="I36" s="77" t="str">
        <f t="shared" si="3"/>
        <v>TB khá</v>
      </c>
      <c r="J36" s="170" t="s">
        <v>51</v>
      </c>
      <c r="K36" s="171">
        <v>7</v>
      </c>
      <c r="L36" s="25"/>
      <c r="M36"/>
    </row>
    <row r="37" spans="1:13" s="11" customFormat="1" ht="17.25" customHeight="1">
      <c r="A37" s="9">
        <v>27</v>
      </c>
      <c r="B37" s="165" t="s">
        <v>95</v>
      </c>
      <c r="C37" s="166" t="s">
        <v>127</v>
      </c>
      <c r="D37" s="79">
        <f>'HK 1'!F37</f>
        <v>70</v>
      </c>
      <c r="E37" s="167">
        <f>'HK 2'!F37</f>
        <v>74</v>
      </c>
      <c r="F37" s="167">
        <f t="shared" si="0"/>
        <v>72</v>
      </c>
      <c r="G37" s="169">
        <f t="shared" si="1"/>
        <v>72</v>
      </c>
      <c r="H37" s="42" t="str">
        <f t="shared" si="2"/>
        <v>Khá</v>
      </c>
      <c r="I37" s="77" t="str">
        <f t="shared" si="3"/>
        <v>Khá</v>
      </c>
      <c r="J37" s="170">
        <v>9</v>
      </c>
      <c r="K37" s="171">
        <v>0</v>
      </c>
      <c r="L37" s="25"/>
      <c r="M37"/>
    </row>
    <row r="38" spans="1:13" s="11" customFormat="1" ht="17.25" customHeight="1">
      <c r="A38" s="9">
        <v>28</v>
      </c>
      <c r="B38" s="165" t="s">
        <v>96</v>
      </c>
      <c r="C38" s="166" t="s">
        <v>60</v>
      </c>
      <c r="D38" s="79">
        <f>'HK 1'!F38</f>
        <v>51</v>
      </c>
      <c r="E38" s="167">
        <f>'HK 2'!F38</f>
        <v>68</v>
      </c>
      <c r="F38" s="167">
        <f t="shared" si="0"/>
        <v>60</v>
      </c>
      <c r="G38" s="169">
        <f t="shared" si="1"/>
        <v>60</v>
      </c>
      <c r="H38" s="42" t="str">
        <f t="shared" si="2"/>
        <v>TB khá</v>
      </c>
      <c r="I38" s="77" t="str">
        <f t="shared" si="3"/>
        <v>TB khá</v>
      </c>
      <c r="J38" s="170">
        <v>4</v>
      </c>
      <c r="K38" s="171">
        <v>5</v>
      </c>
      <c r="L38" s="25"/>
      <c r="M38"/>
    </row>
    <row r="39" spans="1:13" s="11" customFormat="1" ht="17.25" customHeight="1">
      <c r="A39" s="9">
        <v>29</v>
      </c>
      <c r="B39" s="165" t="s">
        <v>54</v>
      </c>
      <c r="C39" s="166" t="s">
        <v>47</v>
      </c>
      <c r="D39" s="79">
        <f>'HK 1'!F39</f>
        <v>58</v>
      </c>
      <c r="E39" s="167">
        <f>'HK 2'!F39</f>
        <v>64</v>
      </c>
      <c r="F39" s="167">
        <f t="shared" si="0"/>
        <v>61</v>
      </c>
      <c r="G39" s="169">
        <f t="shared" si="1"/>
        <v>61</v>
      </c>
      <c r="H39" s="42" t="str">
        <f t="shared" si="2"/>
        <v>TB khá</v>
      </c>
      <c r="I39" s="77" t="str">
        <f t="shared" si="3"/>
        <v>TB khá</v>
      </c>
      <c r="J39" s="170">
        <v>1</v>
      </c>
      <c r="K39" s="171">
        <v>2</v>
      </c>
      <c r="L39" s="25"/>
      <c r="M39"/>
    </row>
    <row r="40" spans="1:13" s="11" customFormat="1" ht="17.25" customHeight="1">
      <c r="A40" s="9">
        <v>30</v>
      </c>
      <c r="B40" s="165" t="s">
        <v>97</v>
      </c>
      <c r="C40" s="166" t="s">
        <v>128</v>
      </c>
      <c r="D40" s="79">
        <f>'HK 1'!F40</f>
        <v>55</v>
      </c>
      <c r="E40" s="167">
        <f>'HK 2'!F40</f>
        <v>66</v>
      </c>
      <c r="F40" s="167">
        <f t="shared" si="0"/>
        <v>61</v>
      </c>
      <c r="G40" s="169">
        <f t="shared" si="1"/>
        <v>61</v>
      </c>
      <c r="H40" s="42" t="str">
        <f t="shared" si="2"/>
        <v>TB khá</v>
      </c>
      <c r="I40" s="77" t="str">
        <f t="shared" si="3"/>
        <v>TB khá</v>
      </c>
      <c r="J40" s="170" t="s">
        <v>51</v>
      </c>
      <c r="K40" s="171">
        <v>12</v>
      </c>
      <c r="L40" s="25"/>
      <c r="M40"/>
    </row>
    <row r="41" spans="1:13" s="11" customFormat="1" ht="17.25" customHeight="1">
      <c r="A41" s="9">
        <v>31</v>
      </c>
      <c r="B41" s="165" t="s">
        <v>98</v>
      </c>
      <c r="C41" s="166" t="s">
        <v>129</v>
      </c>
      <c r="D41" s="79">
        <f>'HK 1'!F41</f>
        <v>71</v>
      </c>
      <c r="E41" s="167">
        <f>'HK 2'!F41</f>
        <v>74</v>
      </c>
      <c r="F41" s="167">
        <f t="shared" si="0"/>
        <v>73</v>
      </c>
      <c r="G41" s="169">
        <f t="shared" si="1"/>
        <v>73</v>
      </c>
      <c r="H41" s="42" t="str">
        <f t="shared" si="2"/>
        <v>Khá</v>
      </c>
      <c r="I41" s="77" t="str">
        <f t="shared" si="3"/>
        <v>Khá</v>
      </c>
      <c r="J41" s="170">
        <v>4</v>
      </c>
      <c r="K41" s="171">
        <v>17</v>
      </c>
      <c r="L41" s="25"/>
      <c r="M41"/>
    </row>
    <row r="42" spans="1:13" s="11" customFormat="1" ht="17.25" customHeight="1">
      <c r="A42" s="9">
        <v>32</v>
      </c>
      <c r="B42" s="165" t="s">
        <v>53</v>
      </c>
      <c r="C42" s="166" t="s">
        <v>130</v>
      </c>
      <c r="D42" s="79">
        <f>'HK 1'!F42</f>
        <v>62</v>
      </c>
      <c r="E42" s="167">
        <f>'HK 2'!F42</f>
        <v>70</v>
      </c>
      <c r="F42" s="167">
        <f t="shared" si="0"/>
        <v>66</v>
      </c>
      <c r="G42" s="169">
        <f t="shared" si="1"/>
        <v>66</v>
      </c>
      <c r="H42" s="42" t="str">
        <f t="shared" si="2"/>
        <v>TB khá</v>
      </c>
      <c r="I42" s="77" t="str">
        <f t="shared" si="3"/>
        <v>TB khá</v>
      </c>
      <c r="J42" s="170">
        <v>1</v>
      </c>
      <c r="K42" s="171">
        <v>5</v>
      </c>
      <c r="L42" s="25"/>
      <c r="M42"/>
    </row>
    <row r="43" spans="1:13" s="11" customFormat="1" ht="17.25" customHeight="1">
      <c r="A43" s="9">
        <v>33</v>
      </c>
      <c r="B43" s="165" t="s">
        <v>99</v>
      </c>
      <c r="C43" s="166" t="s">
        <v>131</v>
      </c>
      <c r="D43" s="79">
        <f>'HK 1'!F43</f>
        <v>39</v>
      </c>
      <c r="E43" s="167">
        <f>'HK 2'!F43</f>
        <v>0</v>
      </c>
      <c r="F43" s="167">
        <f t="shared" ref="F43:F52" si="4">ROUND((D43+E43)/2,0)</f>
        <v>20</v>
      </c>
      <c r="G43" s="169">
        <f t="shared" ref="G43:G52" si="5">F43</f>
        <v>20</v>
      </c>
      <c r="H43" s="42" t="str">
        <f t="shared" ref="H43:H52" si="6">IF(F43&lt;30,"Kém",IF(F43&lt;50,"Yếu",IF(F43&lt;60,"TB",IF(F43&lt;70, "TB khá",IF(F43&lt;80,"Khá",IF(F43&lt;90,"Tốt","Xuất sắc"))))))</f>
        <v>Kém</v>
      </c>
      <c r="I43" s="77" t="str">
        <f t="shared" si="3"/>
        <v>Kém</v>
      </c>
      <c r="J43" s="170">
        <v>7</v>
      </c>
      <c r="K43" s="171">
        <v>24</v>
      </c>
      <c r="L43" s="25"/>
      <c r="M43"/>
    </row>
    <row r="44" spans="1:13" s="11" customFormat="1" ht="17.25" customHeight="1">
      <c r="A44" s="9">
        <v>34</v>
      </c>
      <c r="B44" s="165" t="s">
        <v>100</v>
      </c>
      <c r="C44" s="166" t="s">
        <v>132</v>
      </c>
      <c r="D44" s="79">
        <f>'HK 1'!F44</f>
        <v>71</v>
      </c>
      <c r="E44" s="167">
        <f>'HK 2'!F44</f>
        <v>70</v>
      </c>
      <c r="F44" s="167">
        <f t="shared" si="4"/>
        <v>71</v>
      </c>
      <c r="G44" s="169">
        <f t="shared" si="5"/>
        <v>71</v>
      </c>
      <c r="H44" s="42" t="str">
        <f t="shared" si="6"/>
        <v>Khá</v>
      </c>
      <c r="I44" s="77" t="str">
        <f t="shared" si="3"/>
        <v>Khá</v>
      </c>
      <c r="J44" s="170" t="s">
        <v>51</v>
      </c>
      <c r="K44" s="171">
        <v>0</v>
      </c>
      <c r="L44" s="25"/>
      <c r="M44"/>
    </row>
    <row r="45" spans="1:13" s="11" customFormat="1" ht="17.25" customHeight="1">
      <c r="A45" s="9">
        <v>35</v>
      </c>
      <c r="B45" s="165" t="s">
        <v>101</v>
      </c>
      <c r="C45" s="166" t="s">
        <v>48</v>
      </c>
      <c r="D45" s="79">
        <f>'HK 1'!F45</f>
        <v>57</v>
      </c>
      <c r="E45" s="167">
        <f>'HK 2'!F45</f>
        <v>70</v>
      </c>
      <c r="F45" s="167">
        <f t="shared" si="4"/>
        <v>64</v>
      </c>
      <c r="G45" s="169">
        <f t="shared" si="5"/>
        <v>64</v>
      </c>
      <c r="H45" s="42" t="str">
        <f t="shared" si="6"/>
        <v>TB khá</v>
      </c>
      <c r="I45" s="77" t="str">
        <f t="shared" si="3"/>
        <v>TB khá</v>
      </c>
      <c r="J45" s="170" t="s">
        <v>51</v>
      </c>
      <c r="K45" s="171">
        <v>1</v>
      </c>
      <c r="L45" s="25"/>
      <c r="M45"/>
    </row>
    <row r="46" spans="1:13" s="11" customFormat="1" ht="17.25" customHeight="1">
      <c r="A46" s="9">
        <v>36</v>
      </c>
      <c r="B46" s="165" t="s">
        <v>102</v>
      </c>
      <c r="C46" s="166" t="s">
        <v>61</v>
      </c>
      <c r="D46" s="79">
        <f>'HK 1'!F46</f>
        <v>66</v>
      </c>
      <c r="E46" s="167">
        <f>'HK 2'!F46</f>
        <v>72</v>
      </c>
      <c r="F46" s="167">
        <f t="shared" si="4"/>
        <v>69</v>
      </c>
      <c r="G46" s="169">
        <f t="shared" si="5"/>
        <v>69</v>
      </c>
      <c r="H46" s="42" t="str">
        <f t="shared" si="6"/>
        <v>TB khá</v>
      </c>
      <c r="I46" s="77" t="str">
        <f t="shared" si="3"/>
        <v>TB khá</v>
      </c>
      <c r="J46" s="170">
        <v>1</v>
      </c>
      <c r="K46" s="171">
        <v>3</v>
      </c>
      <c r="L46" s="25"/>
      <c r="M46"/>
    </row>
    <row r="47" spans="1:13" s="11" customFormat="1" ht="17.25" customHeight="1">
      <c r="A47" s="9">
        <v>37</v>
      </c>
      <c r="B47" s="165" t="s">
        <v>103</v>
      </c>
      <c r="C47" s="166" t="s">
        <v>49</v>
      </c>
      <c r="D47" s="79">
        <f>'HK 1'!F47</f>
        <v>54</v>
      </c>
      <c r="E47" s="167">
        <f>'HK 2'!F47</f>
        <v>65</v>
      </c>
      <c r="F47" s="167">
        <f t="shared" si="4"/>
        <v>60</v>
      </c>
      <c r="G47" s="169">
        <f t="shared" si="5"/>
        <v>60</v>
      </c>
      <c r="H47" s="42" t="str">
        <f t="shared" si="6"/>
        <v>TB khá</v>
      </c>
      <c r="I47" s="77" t="str">
        <f t="shared" si="3"/>
        <v>TB khá</v>
      </c>
      <c r="J47" s="170" t="s">
        <v>51</v>
      </c>
      <c r="K47" s="171">
        <v>2</v>
      </c>
      <c r="L47" s="25"/>
      <c r="M47"/>
    </row>
    <row r="48" spans="1:13" s="11" customFormat="1" ht="17.25" customHeight="1">
      <c r="A48" s="9">
        <v>38</v>
      </c>
      <c r="B48" s="165" t="s">
        <v>104</v>
      </c>
      <c r="C48" s="166" t="s">
        <v>133</v>
      </c>
      <c r="D48" s="79">
        <f>'HK 1'!F48</f>
        <v>91</v>
      </c>
      <c r="E48" s="167">
        <f>'HK 2'!F48</f>
        <v>89</v>
      </c>
      <c r="F48" s="167">
        <f t="shared" si="4"/>
        <v>90</v>
      </c>
      <c r="G48" s="169">
        <f t="shared" si="5"/>
        <v>90</v>
      </c>
      <c r="H48" s="42" t="str">
        <f t="shared" si="6"/>
        <v>Xuất sắc</v>
      </c>
      <c r="I48" s="77" t="str">
        <f t="shared" si="3"/>
        <v>Xuất sắc</v>
      </c>
      <c r="J48" s="170">
        <v>1</v>
      </c>
      <c r="K48" s="171">
        <v>15</v>
      </c>
      <c r="L48" s="25"/>
      <c r="M48"/>
    </row>
    <row r="49" spans="1:30" s="11" customFormat="1" ht="17.25" customHeight="1">
      <c r="A49" s="9">
        <v>39</v>
      </c>
      <c r="B49" s="165" t="s">
        <v>105</v>
      </c>
      <c r="C49" s="166" t="s">
        <v>134</v>
      </c>
      <c r="D49" s="79">
        <f>'HK 1'!F49</f>
        <v>70</v>
      </c>
      <c r="E49" s="167">
        <f>'HK 2'!F49</f>
        <v>65</v>
      </c>
      <c r="F49" s="167">
        <f t="shared" si="4"/>
        <v>68</v>
      </c>
      <c r="G49" s="169">
        <f t="shared" si="5"/>
        <v>68</v>
      </c>
      <c r="H49" s="42" t="str">
        <f t="shared" si="6"/>
        <v>TB khá</v>
      </c>
      <c r="I49" s="77" t="str">
        <f t="shared" si="3"/>
        <v>TB khá</v>
      </c>
      <c r="J49" s="170">
        <v>3</v>
      </c>
      <c r="K49" s="171">
        <v>5</v>
      </c>
      <c r="L49" s="25"/>
      <c r="M49"/>
    </row>
    <row r="50" spans="1:30" s="11" customFormat="1" ht="17.25" customHeight="1">
      <c r="A50" s="9">
        <v>40</v>
      </c>
      <c r="B50" s="165" t="s">
        <v>106</v>
      </c>
      <c r="C50" s="166" t="s">
        <v>50</v>
      </c>
      <c r="D50" s="79">
        <f>'HK 1'!F50</f>
        <v>49</v>
      </c>
      <c r="E50" s="167">
        <f>'HK 2'!F50</f>
        <v>43</v>
      </c>
      <c r="F50" s="167">
        <f t="shared" si="4"/>
        <v>46</v>
      </c>
      <c r="G50" s="169">
        <f t="shared" si="5"/>
        <v>46</v>
      </c>
      <c r="H50" s="42" t="str">
        <f t="shared" si="6"/>
        <v>Yếu</v>
      </c>
      <c r="I50" s="77" t="str">
        <f t="shared" si="3"/>
        <v>Yếu</v>
      </c>
      <c r="J50" s="170" t="s">
        <v>51</v>
      </c>
      <c r="K50" s="171">
        <v>17</v>
      </c>
      <c r="L50" s="25"/>
      <c r="M50"/>
    </row>
    <row r="51" spans="1:30" s="11" customFormat="1" ht="17.25" customHeight="1">
      <c r="A51" s="9">
        <v>41</v>
      </c>
      <c r="B51" s="165" t="s">
        <v>107</v>
      </c>
      <c r="C51" s="166" t="s">
        <v>135</v>
      </c>
      <c r="D51" s="79">
        <f>'HK 1'!F51</f>
        <v>57</v>
      </c>
      <c r="E51" s="167">
        <f>'HK 2'!F51</f>
        <v>66</v>
      </c>
      <c r="F51" s="167">
        <f t="shared" si="4"/>
        <v>62</v>
      </c>
      <c r="G51" s="169">
        <f t="shared" si="5"/>
        <v>62</v>
      </c>
      <c r="H51" s="42" t="str">
        <f t="shared" si="6"/>
        <v>TB khá</v>
      </c>
      <c r="I51" s="77" t="str">
        <f t="shared" si="3"/>
        <v>TB khá</v>
      </c>
      <c r="J51" s="170">
        <v>1</v>
      </c>
      <c r="K51" s="171">
        <v>10</v>
      </c>
      <c r="L51" s="25"/>
      <c r="M51"/>
    </row>
    <row r="52" spans="1:30" s="11" customFormat="1" ht="17.25" customHeight="1">
      <c r="A52" s="9">
        <v>42</v>
      </c>
      <c r="B52" s="165" t="s">
        <v>108</v>
      </c>
      <c r="C52" s="166" t="s">
        <v>136</v>
      </c>
      <c r="D52" s="79">
        <f>'HK 1'!F52</f>
        <v>53</v>
      </c>
      <c r="E52" s="167">
        <f>'HK 2'!F52</f>
        <v>70</v>
      </c>
      <c r="F52" s="167">
        <f t="shared" si="4"/>
        <v>62</v>
      </c>
      <c r="G52" s="169">
        <f t="shared" si="5"/>
        <v>62</v>
      </c>
      <c r="H52" s="42" t="str">
        <f t="shared" si="6"/>
        <v>TB khá</v>
      </c>
      <c r="I52" s="77" t="str">
        <f t="shared" si="3"/>
        <v>TB khá</v>
      </c>
      <c r="J52" s="170" t="s">
        <v>51</v>
      </c>
      <c r="K52" s="171">
        <v>21</v>
      </c>
      <c r="L52" s="25"/>
      <c r="M52"/>
    </row>
    <row r="53" spans="1:30" s="11" customFormat="1" ht="17.25" customHeight="1">
      <c r="A53" s="63"/>
      <c r="B53" s="64"/>
      <c r="C53" s="65"/>
      <c r="D53" s="66"/>
      <c r="E53" s="68"/>
      <c r="F53" s="68"/>
      <c r="G53" s="71"/>
      <c r="H53" s="67"/>
      <c r="I53" s="25"/>
      <c r="J53" s="68"/>
      <c r="K53" s="68"/>
      <c r="L53" s="25"/>
      <c r="M53"/>
    </row>
    <row r="54" spans="1:30" s="11" customFormat="1" ht="21.75" customHeight="1">
      <c r="B54" s="146" t="s">
        <v>25</v>
      </c>
      <c r="C54" s="146"/>
      <c r="D54" s="146"/>
      <c r="E54" s="146"/>
      <c r="F54" s="146"/>
      <c r="G54" s="146"/>
      <c r="H54" s="146"/>
      <c r="I54" s="146"/>
      <c r="J54" s="146"/>
      <c r="K54" s="146"/>
      <c r="L54" s="26"/>
      <c r="M54" s="12"/>
      <c r="N54" s="12"/>
      <c r="O54" s="12"/>
      <c r="P54" s="12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</row>
    <row r="55" spans="1:30" s="11" customFormat="1" ht="16.5" customHeight="1">
      <c r="A55" s="1"/>
      <c r="B55" s="125" t="s">
        <v>17</v>
      </c>
      <c r="C55" s="125"/>
      <c r="D55" s="147" t="s">
        <v>12</v>
      </c>
      <c r="E55" s="147"/>
      <c r="F55" s="147"/>
      <c r="G55" s="147"/>
      <c r="H55" s="148" t="s">
        <v>13</v>
      </c>
      <c r="I55" s="148"/>
      <c r="J55" s="149" t="s">
        <v>14</v>
      </c>
      <c r="K55" s="149"/>
      <c r="L55" s="14"/>
      <c r="M55" s="113"/>
      <c r="N55" s="113"/>
      <c r="O55" s="113"/>
      <c r="P55" s="109"/>
      <c r="Q55" s="105"/>
      <c r="R55" s="103"/>
      <c r="S55" s="104"/>
      <c r="T55" s="103"/>
      <c r="U55" s="104"/>
      <c r="V55" s="107"/>
      <c r="W55" s="108"/>
      <c r="X55" s="111"/>
      <c r="Y55" s="112"/>
      <c r="Z55" s="103"/>
      <c r="AA55" s="104"/>
      <c r="AB55" s="103"/>
      <c r="AC55" s="104"/>
      <c r="AD55" s="13"/>
    </row>
    <row r="56" spans="1:30" ht="16.5" customHeight="1">
      <c r="A56" s="1"/>
      <c r="B56" s="125"/>
      <c r="C56" s="125"/>
      <c r="D56" s="150" t="s">
        <v>15</v>
      </c>
      <c r="E56" s="150"/>
      <c r="F56" s="151" t="s">
        <v>16</v>
      </c>
      <c r="G56" s="151"/>
      <c r="H56" s="46" t="s">
        <v>15</v>
      </c>
      <c r="I56" s="28" t="s">
        <v>16</v>
      </c>
      <c r="J56" s="149"/>
      <c r="K56" s="149"/>
      <c r="L56" s="14"/>
      <c r="M56" s="113"/>
      <c r="N56" s="113"/>
      <c r="O56" s="113"/>
      <c r="P56" s="110"/>
      <c r="Q56" s="106"/>
      <c r="R56" s="53"/>
      <c r="S56" s="54"/>
      <c r="T56" s="55"/>
      <c r="U56" s="54"/>
      <c r="V56" s="55"/>
      <c r="W56" s="54"/>
      <c r="X56" s="55"/>
      <c r="Y56" s="56"/>
      <c r="Z56" s="55"/>
      <c r="AA56" s="54"/>
      <c r="AB56" s="55"/>
      <c r="AC56" s="54"/>
      <c r="AD56" s="15"/>
    </row>
    <row r="57" spans="1:30" ht="16.5" customHeight="1">
      <c r="A57" s="1"/>
      <c r="B57" s="96" t="s">
        <v>18</v>
      </c>
      <c r="C57" s="97"/>
      <c r="D57" s="152">
        <f>COUNTIF(F11:F52,"&gt;=90")</f>
        <v>1</v>
      </c>
      <c r="E57" s="153"/>
      <c r="F57" s="154">
        <f>ROUND(D57*100/49,2)</f>
        <v>2.04</v>
      </c>
      <c r="G57" s="154"/>
      <c r="H57" s="47"/>
      <c r="I57" s="43"/>
      <c r="J57" s="29"/>
      <c r="K57" s="29"/>
      <c r="M57" s="113"/>
      <c r="N57" s="113"/>
      <c r="O57" s="113"/>
      <c r="P57" s="57"/>
      <c r="Q57" s="58"/>
      <c r="R57" s="59"/>
      <c r="S57" s="58"/>
      <c r="T57" s="59"/>
      <c r="U57" s="58"/>
      <c r="V57" s="59"/>
      <c r="W57" s="58"/>
      <c r="X57" s="59"/>
      <c r="Y57" s="60"/>
      <c r="Z57" s="59"/>
      <c r="AA57" s="58"/>
      <c r="AB57" s="59"/>
      <c r="AC57" s="58"/>
    </row>
    <row r="58" spans="1:30" s="11" customFormat="1" ht="16.5" customHeight="1">
      <c r="A58" s="1"/>
      <c r="B58" s="129" t="s">
        <v>19</v>
      </c>
      <c r="C58" s="130"/>
      <c r="D58" s="155">
        <f>COUNTIF(F11:F52,"&gt;=80")-COUNTIF(F11:F52,"&gt;89")</f>
        <v>0</v>
      </c>
      <c r="E58" s="156"/>
      <c r="F58" s="154">
        <f t="shared" ref="F58:F63" si="7">ROUND(D58*100/49,2)</f>
        <v>0</v>
      </c>
      <c r="G58" s="154"/>
      <c r="H58" s="47"/>
      <c r="I58" s="44"/>
      <c r="J58" s="30"/>
      <c r="K58" s="30"/>
      <c r="L58" s="4"/>
      <c r="M58" s="18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9"/>
      <c r="Z58" s="13"/>
      <c r="AA58" s="13"/>
      <c r="AB58" s="13"/>
      <c r="AC58" s="13"/>
      <c r="AD58" s="18"/>
    </row>
    <row r="59" spans="1:30" s="11" customFormat="1" ht="16.5" customHeight="1">
      <c r="A59"/>
      <c r="B59" s="127" t="s">
        <v>20</v>
      </c>
      <c r="C59" s="128"/>
      <c r="D59" s="155">
        <f>COUNTIF(F11:F52,"&gt;=70")-COUNTIF(F11:F52,"&gt;79")</f>
        <v>5</v>
      </c>
      <c r="E59" s="156"/>
      <c r="F59" s="154">
        <f t="shared" si="7"/>
        <v>10.199999999999999</v>
      </c>
      <c r="G59" s="154"/>
      <c r="H59" s="47"/>
      <c r="I59" s="45"/>
      <c r="J59" s="31"/>
      <c r="K59" s="31"/>
      <c r="L59" s="16"/>
      <c r="M59" s="101"/>
      <c r="N59" s="101"/>
      <c r="O59" s="101"/>
      <c r="P59" s="101"/>
      <c r="Q59" s="101"/>
      <c r="R59" s="101"/>
      <c r="S59" s="102"/>
      <c r="T59" s="102"/>
      <c r="U59" s="102"/>
      <c r="V59" s="102"/>
      <c r="W59" s="102"/>
      <c r="X59" s="13"/>
      <c r="Y59" s="13"/>
      <c r="Z59" s="18"/>
      <c r="AA59" s="18"/>
      <c r="AB59" s="18"/>
      <c r="AC59" s="18"/>
    </row>
    <row r="60" spans="1:30" ht="16.5" customHeight="1">
      <c r="A60" s="21"/>
      <c r="B60" s="96" t="s">
        <v>21</v>
      </c>
      <c r="C60" s="97"/>
      <c r="D60" s="155">
        <f>COUNTIF(F11:F52,"&gt;=60")-COUNTIF(F11:F52,"&gt;69")</f>
        <v>25</v>
      </c>
      <c r="E60" s="156"/>
      <c r="F60" s="154">
        <f t="shared" si="7"/>
        <v>51.02</v>
      </c>
      <c r="G60" s="154"/>
      <c r="H60" s="47"/>
      <c r="I60" s="43"/>
      <c r="J60" s="29"/>
      <c r="K60" s="29"/>
      <c r="L60" s="20"/>
      <c r="M60" s="118"/>
      <c r="N60" s="118"/>
      <c r="O60" s="118"/>
      <c r="P60" s="118"/>
      <c r="Q60" s="101"/>
      <c r="R60" s="101"/>
      <c r="S60" s="101"/>
      <c r="T60" s="101"/>
      <c r="U60" s="61"/>
      <c r="V60" s="61"/>
      <c r="W60" s="61"/>
      <c r="X60" s="15"/>
      <c r="Y60" s="15"/>
      <c r="Z60" s="48"/>
      <c r="AA60" s="48"/>
      <c r="AB60" s="48"/>
      <c r="AC60" s="48"/>
    </row>
    <row r="61" spans="1:30" ht="16.5" customHeight="1">
      <c r="A61" s="21"/>
      <c r="B61" s="96" t="s">
        <v>24</v>
      </c>
      <c r="C61" s="97"/>
      <c r="D61" s="155">
        <f>COUNTIF(F11:F52,"&gt;=50")-COUNTIF(F11:F52,"&gt;59")</f>
        <v>5</v>
      </c>
      <c r="E61" s="156"/>
      <c r="F61" s="154">
        <f t="shared" si="7"/>
        <v>10.199999999999999</v>
      </c>
      <c r="G61" s="154"/>
      <c r="H61" s="47"/>
      <c r="I61" s="43"/>
      <c r="J61" s="29"/>
      <c r="K61" s="29"/>
      <c r="M61" s="101"/>
      <c r="N61" s="101"/>
      <c r="O61" s="101"/>
      <c r="P61" s="101"/>
      <c r="Q61" s="61"/>
      <c r="R61" s="61"/>
      <c r="S61" s="101"/>
      <c r="T61" s="101"/>
      <c r="U61" s="61"/>
      <c r="V61" s="61"/>
      <c r="W61" s="61"/>
      <c r="X61" s="15"/>
      <c r="Y61" s="15"/>
      <c r="Z61" s="48"/>
      <c r="AA61" s="48"/>
      <c r="AB61" s="48"/>
      <c r="AC61" s="48"/>
    </row>
    <row r="62" spans="1:30" ht="16.5" customHeight="1">
      <c r="A62" s="21"/>
      <c r="B62" s="96" t="s">
        <v>22</v>
      </c>
      <c r="C62" s="97"/>
      <c r="D62" s="155">
        <f>COUNTIF(F11:F52,"&gt;=29")-COUNTIF(F11:F52,"&gt;49")</f>
        <v>4</v>
      </c>
      <c r="E62" s="156"/>
      <c r="F62" s="154">
        <f t="shared" si="7"/>
        <v>8.16</v>
      </c>
      <c r="G62" s="154"/>
      <c r="H62" s="47"/>
      <c r="I62" s="43"/>
      <c r="J62" s="29"/>
      <c r="K62" s="29"/>
    </row>
    <row r="63" spans="1:30" ht="16.5" customHeight="1">
      <c r="A63" s="21"/>
      <c r="B63" s="96" t="s">
        <v>23</v>
      </c>
      <c r="C63" s="97"/>
      <c r="D63" s="157">
        <f>COUNTIF(F11:F52,"&lt;29")</f>
        <v>2</v>
      </c>
      <c r="E63" s="158"/>
      <c r="F63" s="154">
        <f t="shared" si="7"/>
        <v>4.08</v>
      </c>
      <c r="G63" s="154"/>
      <c r="H63" s="47"/>
      <c r="I63" s="43"/>
      <c r="J63" s="29"/>
      <c r="K63" s="29"/>
      <c r="L63" s="14"/>
    </row>
    <row r="64" spans="1:30" ht="6" customHeight="1">
      <c r="A64" s="21"/>
    </row>
    <row r="65" spans="1:14" ht="18">
      <c r="A65" s="21"/>
      <c r="E65" s="1"/>
      <c r="G65" s="17"/>
      <c r="H65" s="84" t="s">
        <v>67</v>
      </c>
      <c r="I65" s="84"/>
      <c r="J65" s="84"/>
      <c r="K65" s="84"/>
    </row>
    <row r="66" spans="1:14" s="1" customFormat="1" ht="18">
      <c r="A66" s="21"/>
      <c r="B66" s="33" t="s">
        <v>26</v>
      </c>
      <c r="C66"/>
      <c r="D66"/>
      <c r="E66"/>
      <c r="F66" s="16" t="s">
        <v>69</v>
      </c>
      <c r="G66"/>
      <c r="H66" s="116" t="s">
        <v>29</v>
      </c>
      <c r="I66" s="116"/>
      <c r="J66" s="116"/>
      <c r="K66" s="116"/>
      <c r="L66" s="22"/>
      <c r="M66" s="17"/>
      <c r="N66" s="17"/>
    </row>
    <row r="67" spans="1:14">
      <c r="J67" s="117"/>
      <c r="K67" s="117"/>
    </row>
    <row r="68" spans="1:14">
      <c r="A68" s="21"/>
      <c r="L68" s="20"/>
    </row>
    <row r="69" spans="1:14">
      <c r="A69" s="21"/>
      <c r="L69" s="14"/>
    </row>
    <row r="70" spans="1:14">
      <c r="A70" s="21"/>
    </row>
    <row r="71" spans="1:14" ht="18.75">
      <c r="A71" s="21"/>
      <c r="H71" s="132" t="s">
        <v>139</v>
      </c>
      <c r="I71" s="132"/>
      <c r="J71" s="132"/>
      <c r="K71" s="132"/>
    </row>
    <row r="72" spans="1:14">
      <c r="A72" s="21"/>
      <c r="I72" s="114"/>
      <c r="J72" s="114"/>
      <c r="K72" s="114"/>
      <c r="L72" s="22"/>
    </row>
    <row r="73" spans="1:14">
      <c r="E73" s="32" t="s">
        <v>27</v>
      </c>
    </row>
    <row r="77" spans="1:14">
      <c r="D77" s="48"/>
      <c r="E77" s="48"/>
      <c r="F77" s="48"/>
      <c r="G77" s="48"/>
    </row>
    <row r="78" spans="1:14">
      <c r="D78" s="49"/>
      <c r="E78" s="48"/>
      <c r="F78" s="50"/>
      <c r="G78" s="50"/>
    </row>
    <row r="79" spans="1:14">
      <c r="D79" s="49"/>
      <c r="E79" s="48"/>
      <c r="F79" s="50"/>
      <c r="G79" s="50"/>
    </row>
    <row r="80" spans="1:14">
      <c r="D80" s="49"/>
      <c r="E80" s="48"/>
      <c r="F80" s="50"/>
      <c r="G80" s="50"/>
    </row>
    <row r="81" spans="4:8">
      <c r="D81" s="49"/>
      <c r="E81" s="48"/>
      <c r="F81" s="50"/>
      <c r="G81" s="50"/>
    </row>
    <row r="82" spans="4:8" ht="19.5">
      <c r="D82" s="49"/>
      <c r="E82" s="48"/>
      <c r="F82" s="50"/>
      <c r="G82" s="50"/>
      <c r="H82" s="78"/>
    </row>
    <row r="83" spans="4:8">
      <c r="D83" s="49"/>
      <c r="E83" s="48"/>
      <c r="F83" s="50"/>
      <c r="G83" s="50"/>
    </row>
    <row r="84" spans="4:8">
      <c r="D84" s="49"/>
      <c r="E84" s="48"/>
      <c r="F84" s="50"/>
      <c r="G84" s="50"/>
    </row>
  </sheetData>
  <mergeCells count="65">
    <mergeCell ref="B62:C62"/>
    <mergeCell ref="D62:E62"/>
    <mergeCell ref="F62:G62"/>
    <mergeCell ref="H71:K71"/>
    <mergeCell ref="I72:K72"/>
    <mergeCell ref="B63:C63"/>
    <mergeCell ref="D63:E63"/>
    <mergeCell ref="F63:G63"/>
    <mergeCell ref="H65:K65"/>
    <mergeCell ref="H66:K66"/>
    <mergeCell ref="J67:K67"/>
    <mergeCell ref="B60:C60"/>
    <mergeCell ref="D60:E60"/>
    <mergeCell ref="F60:G60"/>
    <mergeCell ref="S60:T60"/>
    <mergeCell ref="B61:C61"/>
    <mergeCell ref="D61:E61"/>
    <mergeCell ref="F61:G61"/>
    <mergeCell ref="M61:P61"/>
    <mergeCell ref="S61:T61"/>
    <mergeCell ref="M59:P60"/>
    <mergeCell ref="Q59:Q60"/>
    <mergeCell ref="R59:R60"/>
    <mergeCell ref="S59:U59"/>
    <mergeCell ref="V59:W59"/>
    <mergeCell ref="B58:C58"/>
    <mergeCell ref="D58:E58"/>
    <mergeCell ref="F58:G58"/>
    <mergeCell ref="B59:C59"/>
    <mergeCell ref="D59:E59"/>
    <mergeCell ref="F59:G59"/>
    <mergeCell ref="Z55:AA55"/>
    <mergeCell ref="AB55:AC55"/>
    <mergeCell ref="D56:E56"/>
    <mergeCell ref="F56:G56"/>
    <mergeCell ref="B57:C57"/>
    <mergeCell ref="D57:E57"/>
    <mergeCell ref="F57:G57"/>
    <mergeCell ref="P55:P56"/>
    <mergeCell ref="Q55:Q56"/>
    <mergeCell ref="R55:S55"/>
    <mergeCell ref="T55:U55"/>
    <mergeCell ref="V55:W55"/>
    <mergeCell ref="X55:Y55"/>
    <mergeCell ref="M55:O57"/>
    <mergeCell ref="B54:K54"/>
    <mergeCell ref="B55:C56"/>
    <mergeCell ref="D55:G55"/>
    <mergeCell ref="H55:I55"/>
    <mergeCell ref="J55:K56"/>
    <mergeCell ref="A5:K5"/>
    <mergeCell ref="A6:K6"/>
    <mergeCell ref="A7:K7"/>
    <mergeCell ref="A9:A10"/>
    <mergeCell ref="B9:C10"/>
    <mergeCell ref="D9:E9"/>
    <mergeCell ref="F9:G9"/>
    <mergeCell ref="H9:I9"/>
    <mergeCell ref="J9:K9"/>
    <mergeCell ref="A2:D2"/>
    <mergeCell ref="G2:K2"/>
    <mergeCell ref="A3:D3"/>
    <mergeCell ref="G3:K3"/>
    <mergeCell ref="A4:D4"/>
    <mergeCell ref="F4:K4"/>
  </mergeCells>
  <pageMargins left="0.5" right="0.25" top="0.2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B83"/>
  <sheetViews>
    <sheetView tabSelected="1" workbookViewId="0">
      <selection activeCell="D52" sqref="D11:G52"/>
    </sheetView>
  </sheetViews>
  <sheetFormatPr defaultRowHeight="17.25"/>
  <cols>
    <col min="1" max="1" width="4.25" customWidth="1"/>
    <col min="2" max="2" width="16.5" customWidth="1"/>
    <col min="3" max="3" width="7" customWidth="1"/>
    <col min="4" max="4" width="8.125" customWidth="1"/>
    <col min="5" max="5" width="8.25" customWidth="1"/>
    <col min="6" max="6" width="9.375" customWidth="1"/>
    <col min="7" max="7" width="8.125" customWidth="1"/>
    <col min="8" max="8" width="8.75" customWidth="1"/>
    <col min="9" max="9" width="15" customWidth="1"/>
    <col min="10" max="10" width="6.625" customWidth="1"/>
    <col min="11" max="11" width="5.625" customWidth="1"/>
    <col min="12" max="12" width="5.125" customWidth="1"/>
    <col min="13" max="13" width="4.625" customWidth="1"/>
    <col min="14" max="14" width="5" customWidth="1"/>
    <col min="15" max="15" width="4.875" customWidth="1"/>
    <col min="16" max="16" width="4.125" customWidth="1"/>
    <col min="17" max="17" width="4.25" customWidth="1"/>
    <col min="18" max="18" width="4.375" customWidth="1"/>
    <col min="19" max="19" width="4.25" customWidth="1"/>
    <col min="20" max="20" width="4.75" customWidth="1"/>
    <col min="21" max="22" width="4.375" customWidth="1"/>
    <col min="23" max="23" width="4" customWidth="1"/>
    <col min="24" max="24" width="4.75" customWidth="1"/>
    <col min="25" max="25" width="4" customWidth="1"/>
    <col min="26" max="26" width="4.375" customWidth="1"/>
    <col min="27" max="27" width="4.25" customWidth="1"/>
    <col min="28" max="28" width="5.875" customWidth="1"/>
  </cols>
  <sheetData>
    <row r="1" spans="1:11" ht="15" customHeight="1"/>
    <row r="2" spans="1:11" s="37" customFormat="1" ht="17.25" customHeight="1">
      <c r="A2" s="119" t="s">
        <v>2</v>
      </c>
      <c r="B2" s="119"/>
      <c r="C2" s="119"/>
      <c r="D2" s="119"/>
      <c r="E2" s="27"/>
      <c r="G2" s="117" t="s">
        <v>3</v>
      </c>
      <c r="H2" s="117"/>
      <c r="I2" s="117"/>
      <c r="J2" s="20"/>
    </row>
    <row r="3" spans="1:11" s="37" customFormat="1" ht="17.25" customHeight="1">
      <c r="A3" s="117" t="s">
        <v>5</v>
      </c>
      <c r="B3" s="117"/>
      <c r="C3" s="117"/>
      <c r="D3" s="117"/>
      <c r="E3" s="27"/>
      <c r="G3" s="126" t="s">
        <v>31</v>
      </c>
      <c r="H3" s="126"/>
      <c r="I3" s="126"/>
      <c r="J3" s="51"/>
    </row>
    <row r="4" spans="1:11" ht="17.25" customHeight="1">
      <c r="A4" s="120" t="s">
        <v>30</v>
      </c>
      <c r="B4" s="120"/>
      <c r="C4" s="120"/>
      <c r="D4" s="120"/>
      <c r="E4" s="5"/>
      <c r="F4" s="84"/>
      <c r="G4" s="84"/>
      <c r="H4" s="84"/>
      <c r="I4" s="84"/>
      <c r="J4" s="4"/>
    </row>
    <row r="5" spans="1:11" s="1" customFormat="1" ht="20.25">
      <c r="A5" s="85" t="s">
        <v>40</v>
      </c>
      <c r="B5" s="85"/>
      <c r="C5" s="85"/>
      <c r="D5" s="85"/>
      <c r="E5" s="85"/>
      <c r="F5" s="85"/>
      <c r="G5" s="85"/>
      <c r="H5" s="85"/>
      <c r="I5" s="85"/>
      <c r="J5" s="6"/>
      <c r="K5" s="7"/>
    </row>
    <row r="6" spans="1:11" s="1" customFormat="1" ht="18">
      <c r="A6" s="86" t="s">
        <v>65</v>
      </c>
      <c r="B6" s="86"/>
      <c r="C6" s="86"/>
      <c r="D6" s="86"/>
      <c r="E6" s="86"/>
      <c r="F6" s="86"/>
      <c r="G6" s="86"/>
      <c r="H6" s="86"/>
      <c r="I6" s="86"/>
      <c r="J6" s="24"/>
      <c r="K6" s="7"/>
    </row>
    <row r="7" spans="1:11" s="1" customFormat="1" ht="18.75">
      <c r="A7" s="132" t="s">
        <v>137</v>
      </c>
      <c r="B7" s="132"/>
      <c r="C7" s="132"/>
      <c r="D7" s="132"/>
      <c r="E7" s="132"/>
      <c r="F7" s="132"/>
      <c r="G7" s="132"/>
      <c r="H7" s="132"/>
      <c r="I7" s="132"/>
      <c r="J7" s="23"/>
      <c r="K7" s="7"/>
    </row>
    <row r="8" spans="1:11" s="1" customFormat="1" ht="3.7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7"/>
    </row>
    <row r="9" spans="1:11" s="37" customFormat="1" ht="20.25" customHeight="1">
      <c r="A9" s="133" t="s">
        <v>4</v>
      </c>
      <c r="B9" s="121" t="s">
        <v>28</v>
      </c>
      <c r="C9" s="122"/>
      <c r="D9" s="159" t="s">
        <v>41</v>
      </c>
      <c r="E9" s="160"/>
      <c r="F9" s="161"/>
      <c r="G9" s="162" t="s">
        <v>42</v>
      </c>
      <c r="H9" s="162" t="s">
        <v>43</v>
      </c>
      <c r="I9" s="162" t="s">
        <v>14</v>
      </c>
      <c r="J9" s="36"/>
    </row>
    <row r="10" spans="1:11" s="37" customFormat="1" ht="28.5" customHeight="1">
      <c r="A10" s="134"/>
      <c r="B10" s="123"/>
      <c r="C10" s="124"/>
      <c r="D10" s="39" t="s">
        <v>44</v>
      </c>
      <c r="E10" s="39" t="s">
        <v>45</v>
      </c>
      <c r="F10" s="39" t="s">
        <v>46</v>
      </c>
      <c r="G10" s="163"/>
      <c r="H10" s="163"/>
      <c r="I10" s="163"/>
      <c r="J10" s="41"/>
    </row>
    <row r="11" spans="1:11" s="11" customFormat="1" ht="17.25" customHeight="1">
      <c r="A11" s="9">
        <v>1</v>
      </c>
      <c r="B11" s="165" t="s">
        <v>71</v>
      </c>
      <c r="C11" s="166" t="s">
        <v>109</v>
      </c>
      <c r="D11" s="83">
        <v>58</v>
      </c>
      <c r="E11" s="167">
        <v>1</v>
      </c>
      <c r="F11" s="167">
        <v>1</v>
      </c>
      <c r="G11" s="168">
        <f>ROUND((D11+(E11*2)+(F11*3))/6,0)</f>
        <v>11</v>
      </c>
      <c r="H11" s="42"/>
      <c r="I11" s="10"/>
      <c r="J11" s="25"/>
      <c r="K11"/>
    </row>
    <row r="12" spans="1:11" s="11" customFormat="1" ht="17.25" customHeight="1">
      <c r="A12" s="9">
        <v>2</v>
      </c>
      <c r="B12" s="165" t="s">
        <v>72</v>
      </c>
      <c r="C12" s="166" t="s">
        <v>1</v>
      </c>
      <c r="D12" s="79">
        <v>67</v>
      </c>
      <c r="E12" s="167">
        <v>55</v>
      </c>
      <c r="F12" s="169">
        <f>'Ca Nam'!G11</f>
        <v>51</v>
      </c>
      <c r="G12" s="168">
        <f>ROUND((D12+(E12*2)+(F12*3))/6,0)</f>
        <v>55</v>
      </c>
      <c r="H12" s="42" t="str">
        <f>IF(G12&lt;30,"Kém",IF(G12&lt;50,"Yếu",IF(G12&lt;60,"TB",IF(G12&lt;70, "TB khá",IF(G12&lt;80,"Khá",IF(G12&lt;90,"Tốt","Xuất sắc"))))))</f>
        <v>TB</v>
      </c>
      <c r="I12" s="10"/>
      <c r="J12" s="25"/>
      <c r="K12"/>
    </row>
    <row r="13" spans="1:11" s="11" customFormat="1" ht="17.25" customHeight="1">
      <c r="A13" s="9">
        <v>3</v>
      </c>
      <c r="B13" s="165" t="s">
        <v>73</v>
      </c>
      <c r="C13" s="166" t="s">
        <v>110</v>
      </c>
      <c r="D13" s="79">
        <v>69</v>
      </c>
      <c r="E13" s="167">
        <v>58</v>
      </c>
      <c r="F13" s="169">
        <f>'Ca Nam'!G12</f>
        <v>43</v>
      </c>
      <c r="G13" s="168">
        <f t="shared" ref="G13:G52" si="0">ROUND((D14+(E14*2)+(F13*3))/6,0)</f>
        <v>60</v>
      </c>
      <c r="H13" s="42" t="str">
        <f t="shared" ref="H13:H52" si="1">IF(G13&lt;30,"Kém",IF(G13&lt;50,"Yếu",IF(G13&lt;60,"TB",IF(G13&lt;70, "TB khá",IF(G13&lt;80,"Khá",IF(G13&lt;90,"Tốt","Xuất sắc"))))))</f>
        <v>TB khá</v>
      </c>
      <c r="I13" s="10"/>
      <c r="J13" s="25"/>
      <c r="K13"/>
    </row>
    <row r="14" spans="1:11" s="11" customFormat="1" ht="17.25" customHeight="1">
      <c r="A14" s="9">
        <v>4</v>
      </c>
      <c r="B14" s="165" t="s">
        <v>74</v>
      </c>
      <c r="C14" s="166" t="s">
        <v>111</v>
      </c>
      <c r="D14" s="79">
        <v>68</v>
      </c>
      <c r="E14" s="167">
        <v>81</v>
      </c>
      <c r="F14" s="169">
        <f>'Ca Nam'!G13</f>
        <v>65</v>
      </c>
      <c r="G14" s="168">
        <f t="shared" si="0"/>
        <v>52</v>
      </c>
      <c r="H14" s="42" t="str">
        <f t="shared" si="1"/>
        <v>TB</v>
      </c>
      <c r="I14" s="10"/>
      <c r="J14" s="25"/>
      <c r="K14"/>
    </row>
    <row r="15" spans="1:11" s="11" customFormat="1" ht="17.25" customHeight="1">
      <c r="A15" s="9">
        <v>5</v>
      </c>
      <c r="B15" s="165" t="s">
        <v>75</v>
      </c>
      <c r="C15" s="166" t="s">
        <v>112</v>
      </c>
      <c r="D15" s="79">
        <v>37</v>
      </c>
      <c r="E15" s="167">
        <v>41</v>
      </c>
      <c r="F15" s="169">
        <f>'Ca Nam'!G14</f>
        <v>72</v>
      </c>
      <c r="G15" s="168">
        <f t="shared" si="0"/>
        <v>61</v>
      </c>
      <c r="H15" s="42" t="str">
        <f t="shared" si="1"/>
        <v>TB khá</v>
      </c>
      <c r="I15" s="10"/>
      <c r="J15" s="25"/>
      <c r="K15"/>
    </row>
    <row r="16" spans="1:11" s="11" customFormat="1" ht="17.25" customHeight="1">
      <c r="A16" s="9">
        <v>6</v>
      </c>
      <c r="B16" s="165" t="s">
        <v>76</v>
      </c>
      <c r="C16" s="166" t="s">
        <v>113</v>
      </c>
      <c r="D16" s="79">
        <v>57</v>
      </c>
      <c r="E16" s="167">
        <v>45</v>
      </c>
      <c r="F16" s="169">
        <f>'Ca Nam'!G15</f>
        <v>16</v>
      </c>
      <c r="G16" s="168">
        <f t="shared" si="0"/>
        <v>40</v>
      </c>
      <c r="H16" s="42" t="str">
        <f t="shared" si="1"/>
        <v>Yếu</v>
      </c>
      <c r="I16" s="10"/>
      <c r="J16" s="25"/>
      <c r="K16"/>
    </row>
    <row r="17" spans="1:11" s="11" customFormat="1" ht="17.25" customHeight="1">
      <c r="A17" s="9">
        <v>7</v>
      </c>
      <c r="B17" s="165" t="s">
        <v>34</v>
      </c>
      <c r="C17" s="166" t="s">
        <v>55</v>
      </c>
      <c r="D17" s="79">
        <v>75</v>
      </c>
      <c r="E17" s="167">
        <v>57</v>
      </c>
      <c r="F17" s="169">
        <f>'Ca Nam'!G16</f>
        <v>66</v>
      </c>
      <c r="G17" s="168">
        <f t="shared" si="0"/>
        <v>67</v>
      </c>
      <c r="H17" s="42" t="str">
        <f t="shared" si="1"/>
        <v>TB khá</v>
      </c>
      <c r="I17" s="10"/>
      <c r="J17" s="25"/>
      <c r="K17"/>
    </row>
    <row r="18" spans="1:11" s="11" customFormat="1" ht="17.25" customHeight="1">
      <c r="A18" s="9">
        <v>8</v>
      </c>
      <c r="B18" s="165" t="s">
        <v>77</v>
      </c>
      <c r="C18" s="166" t="s">
        <v>114</v>
      </c>
      <c r="D18" s="79">
        <v>63</v>
      </c>
      <c r="E18" s="167">
        <v>70</v>
      </c>
      <c r="F18" s="169">
        <f>'Ca Nam'!G17</f>
        <v>62</v>
      </c>
      <c r="G18" s="168">
        <f t="shared" si="0"/>
        <v>60</v>
      </c>
      <c r="H18" s="42" t="str">
        <f t="shared" si="1"/>
        <v>TB khá</v>
      </c>
      <c r="I18" s="10"/>
      <c r="J18" s="25"/>
      <c r="K18"/>
    </row>
    <row r="19" spans="1:11" s="11" customFormat="1" ht="17.25" customHeight="1">
      <c r="A19" s="9">
        <v>9</v>
      </c>
      <c r="B19" s="165" t="s">
        <v>78</v>
      </c>
      <c r="C19" s="166" t="s">
        <v>56</v>
      </c>
      <c r="D19" s="79">
        <v>59</v>
      </c>
      <c r="E19" s="167">
        <v>58</v>
      </c>
      <c r="F19" s="169">
        <f>'Ca Nam'!G18</f>
        <v>62</v>
      </c>
      <c r="G19" s="168">
        <f t="shared" si="0"/>
        <v>61</v>
      </c>
      <c r="H19" s="42" t="str">
        <f t="shared" si="1"/>
        <v>TB khá</v>
      </c>
      <c r="I19" s="10"/>
      <c r="J19" s="25"/>
      <c r="K19"/>
    </row>
    <row r="20" spans="1:11" s="11" customFormat="1" ht="17.25" customHeight="1">
      <c r="A20" s="9">
        <v>10</v>
      </c>
      <c r="B20" s="165" t="s">
        <v>79</v>
      </c>
      <c r="C20" s="166" t="s">
        <v>56</v>
      </c>
      <c r="D20" s="79">
        <v>66</v>
      </c>
      <c r="E20" s="167">
        <v>58</v>
      </c>
      <c r="F20" s="169">
        <f>'Ca Nam'!G19</f>
        <v>58</v>
      </c>
      <c r="G20" s="168">
        <f t="shared" si="0"/>
        <v>55</v>
      </c>
      <c r="H20" s="42" t="str">
        <f t="shared" si="1"/>
        <v>TB</v>
      </c>
      <c r="I20" s="10"/>
      <c r="J20" s="25"/>
      <c r="K20"/>
    </row>
    <row r="21" spans="1:11" s="11" customFormat="1" ht="17.25" customHeight="1">
      <c r="A21" s="9">
        <v>11</v>
      </c>
      <c r="B21" s="165" t="s">
        <v>80</v>
      </c>
      <c r="C21" s="166" t="s">
        <v>115</v>
      </c>
      <c r="D21" s="79">
        <v>48</v>
      </c>
      <c r="E21" s="167">
        <v>55</v>
      </c>
      <c r="F21" s="169">
        <f>'Ca Nam'!G20</f>
        <v>61</v>
      </c>
      <c r="G21" s="168">
        <f t="shared" si="0"/>
        <v>69</v>
      </c>
      <c r="H21" s="42" t="str">
        <f t="shared" si="1"/>
        <v>TB khá</v>
      </c>
      <c r="I21" s="10"/>
      <c r="J21" s="25"/>
      <c r="K21"/>
    </row>
    <row r="22" spans="1:11" s="11" customFormat="1" ht="17.25" customHeight="1">
      <c r="A22" s="9">
        <v>12</v>
      </c>
      <c r="B22" s="165" t="s">
        <v>81</v>
      </c>
      <c r="C22" s="166" t="s">
        <v>116</v>
      </c>
      <c r="D22" s="79">
        <v>70</v>
      </c>
      <c r="E22" s="167">
        <v>79</v>
      </c>
      <c r="F22" s="169">
        <f>'Ca Nam'!G21</f>
        <v>56</v>
      </c>
      <c r="G22" s="168">
        <f t="shared" si="0"/>
        <v>54</v>
      </c>
      <c r="H22" s="42" t="str">
        <f t="shared" si="1"/>
        <v>TB</v>
      </c>
      <c r="I22" s="10"/>
      <c r="J22" s="25"/>
      <c r="K22"/>
    </row>
    <row r="23" spans="1:11" s="11" customFormat="1" ht="17.25" customHeight="1">
      <c r="A23" s="9">
        <v>13</v>
      </c>
      <c r="B23" s="165" t="s">
        <v>52</v>
      </c>
      <c r="C23" s="166" t="s">
        <v>57</v>
      </c>
      <c r="D23" s="79">
        <v>69</v>
      </c>
      <c r="E23" s="167">
        <v>44</v>
      </c>
      <c r="F23" s="169">
        <f>'Ca Nam'!G22</f>
        <v>67</v>
      </c>
      <c r="G23" s="168">
        <f t="shared" si="0"/>
        <v>60</v>
      </c>
      <c r="H23" s="42" t="str">
        <f t="shared" si="1"/>
        <v>TB khá</v>
      </c>
      <c r="I23" s="10"/>
      <c r="J23" s="25"/>
      <c r="K23"/>
    </row>
    <row r="24" spans="1:11" s="11" customFormat="1" ht="17.25" customHeight="1">
      <c r="A24" s="9">
        <v>14</v>
      </c>
      <c r="B24" s="165" t="s">
        <v>82</v>
      </c>
      <c r="C24" s="166" t="s">
        <v>57</v>
      </c>
      <c r="D24" s="79">
        <v>65</v>
      </c>
      <c r="E24" s="167">
        <v>48</v>
      </c>
      <c r="F24" s="169">
        <f>'Ca Nam'!G23</f>
        <v>43</v>
      </c>
      <c r="G24" s="168">
        <f t="shared" si="0"/>
        <v>54</v>
      </c>
      <c r="H24" s="42" t="str">
        <f t="shared" si="1"/>
        <v>TB</v>
      </c>
      <c r="I24" s="10"/>
      <c r="J24" s="25"/>
      <c r="K24"/>
    </row>
    <row r="25" spans="1:11" s="11" customFormat="1" ht="17.25" customHeight="1">
      <c r="A25" s="9">
        <v>15</v>
      </c>
      <c r="B25" s="165" t="s">
        <v>83</v>
      </c>
      <c r="C25" s="166" t="s">
        <v>117</v>
      </c>
      <c r="D25" s="79">
        <v>68</v>
      </c>
      <c r="E25" s="167">
        <v>63</v>
      </c>
      <c r="F25" s="169">
        <f>'Ca Nam'!G24</f>
        <v>62</v>
      </c>
      <c r="G25" s="168">
        <f t="shared" si="0"/>
        <v>59</v>
      </c>
      <c r="H25" s="42" t="str">
        <f t="shared" si="1"/>
        <v>TB</v>
      </c>
      <c r="I25" s="10"/>
      <c r="J25" s="25"/>
      <c r="K25"/>
    </row>
    <row r="26" spans="1:11" s="11" customFormat="1" ht="17.25" customHeight="1">
      <c r="A26" s="9">
        <v>16</v>
      </c>
      <c r="B26" s="165" t="s">
        <v>84</v>
      </c>
      <c r="C26" s="166" t="s">
        <v>118</v>
      </c>
      <c r="D26" s="79">
        <v>70</v>
      </c>
      <c r="E26" s="167">
        <v>49</v>
      </c>
      <c r="F26" s="169">
        <f>'Ca Nam'!G25</f>
        <v>65</v>
      </c>
      <c r="G26" s="168">
        <f t="shared" si="0"/>
        <v>68</v>
      </c>
      <c r="H26" s="42" t="str">
        <f t="shared" si="1"/>
        <v>TB khá</v>
      </c>
      <c r="I26" s="10"/>
      <c r="J26" s="25"/>
      <c r="K26"/>
    </row>
    <row r="27" spans="1:11" s="11" customFormat="1" ht="17.25" customHeight="1">
      <c r="A27" s="9">
        <v>17</v>
      </c>
      <c r="B27" s="165" t="s">
        <v>85</v>
      </c>
      <c r="C27" s="166" t="s">
        <v>119</v>
      </c>
      <c r="D27" s="79">
        <v>72</v>
      </c>
      <c r="E27" s="167">
        <v>70</v>
      </c>
      <c r="F27" s="169">
        <f>'Ca Nam'!G26</f>
        <v>70</v>
      </c>
      <c r="G27" s="168">
        <f t="shared" si="0"/>
        <v>72</v>
      </c>
      <c r="H27" s="42" t="str">
        <f t="shared" si="1"/>
        <v>Khá</v>
      </c>
      <c r="I27" s="10"/>
      <c r="J27" s="25"/>
      <c r="K27"/>
    </row>
    <row r="28" spans="1:11" s="11" customFormat="1" ht="17.25" customHeight="1">
      <c r="A28" s="9">
        <v>18</v>
      </c>
      <c r="B28" s="165" t="s">
        <v>86</v>
      </c>
      <c r="C28" s="166" t="s">
        <v>120</v>
      </c>
      <c r="D28" s="79">
        <v>68</v>
      </c>
      <c r="E28" s="167">
        <v>77</v>
      </c>
      <c r="F28" s="169">
        <f>'Ca Nam'!G27</f>
        <v>65</v>
      </c>
      <c r="G28" s="168">
        <f t="shared" si="0"/>
        <v>66</v>
      </c>
      <c r="H28" s="42" t="str">
        <f t="shared" si="1"/>
        <v>TB khá</v>
      </c>
      <c r="I28" s="10"/>
      <c r="J28" s="25"/>
      <c r="K28"/>
    </row>
    <row r="29" spans="1:11" s="11" customFormat="1" ht="17.25" customHeight="1">
      <c r="A29" s="9">
        <v>19</v>
      </c>
      <c r="B29" s="165" t="s">
        <v>87</v>
      </c>
      <c r="C29" s="166" t="s">
        <v>58</v>
      </c>
      <c r="D29" s="79">
        <v>73</v>
      </c>
      <c r="E29" s="167">
        <v>63</v>
      </c>
      <c r="F29" s="169">
        <f>'Ca Nam'!G28</f>
        <v>49</v>
      </c>
      <c r="G29" s="168">
        <f t="shared" si="0"/>
        <v>54</v>
      </c>
      <c r="H29" s="42" t="str">
        <f t="shared" si="1"/>
        <v>TB</v>
      </c>
      <c r="I29" s="10"/>
      <c r="J29" s="25"/>
      <c r="K29"/>
    </row>
    <row r="30" spans="1:11" s="11" customFormat="1" ht="17.25" customHeight="1">
      <c r="A30" s="9">
        <v>20</v>
      </c>
      <c r="B30" s="165" t="s">
        <v>88</v>
      </c>
      <c r="C30" s="166" t="s">
        <v>121</v>
      </c>
      <c r="D30" s="79">
        <v>72</v>
      </c>
      <c r="E30" s="167">
        <v>52</v>
      </c>
      <c r="F30" s="169">
        <f>'Ca Nam'!G29</f>
        <v>67</v>
      </c>
      <c r="G30" s="168">
        <f t="shared" si="0"/>
        <v>72</v>
      </c>
      <c r="H30" s="42" t="str">
        <f t="shared" si="1"/>
        <v>Khá</v>
      </c>
      <c r="I30" s="10"/>
      <c r="J30" s="25"/>
      <c r="K30"/>
    </row>
    <row r="31" spans="1:11" s="11" customFormat="1" ht="17.25" customHeight="1">
      <c r="A31" s="9">
        <v>21</v>
      </c>
      <c r="B31" s="165" t="s">
        <v>89</v>
      </c>
      <c r="C31" s="166" t="s">
        <v>59</v>
      </c>
      <c r="D31" s="79">
        <v>76</v>
      </c>
      <c r="E31" s="167">
        <v>78</v>
      </c>
      <c r="F31" s="169">
        <f>'Ca Nam'!G30</f>
        <v>68</v>
      </c>
      <c r="G31" s="168">
        <f t="shared" si="0"/>
        <v>62</v>
      </c>
      <c r="H31" s="42" t="str">
        <f t="shared" si="1"/>
        <v>TB khá</v>
      </c>
      <c r="I31" s="10"/>
      <c r="J31" s="25"/>
      <c r="K31"/>
    </row>
    <row r="32" spans="1:11" ht="17.25" customHeight="1">
      <c r="A32" s="9">
        <v>22</v>
      </c>
      <c r="B32" s="165" t="s">
        <v>90</v>
      </c>
      <c r="C32" s="166" t="s">
        <v>122</v>
      </c>
      <c r="D32" s="79">
        <v>44</v>
      </c>
      <c r="E32" s="167">
        <v>61</v>
      </c>
      <c r="F32" s="169">
        <f>'Ca Nam'!G31</f>
        <v>65</v>
      </c>
      <c r="G32" s="168">
        <f t="shared" si="0"/>
        <v>59</v>
      </c>
      <c r="H32" s="42" t="str">
        <f t="shared" si="1"/>
        <v>TB</v>
      </c>
      <c r="I32" s="10"/>
      <c r="J32" s="25"/>
    </row>
    <row r="33" spans="1:11" s="11" customFormat="1" ht="17.25" customHeight="1">
      <c r="A33" s="9">
        <v>23</v>
      </c>
      <c r="B33" s="165" t="s">
        <v>91</v>
      </c>
      <c r="C33" s="166" t="s">
        <v>123</v>
      </c>
      <c r="D33" s="79">
        <v>63</v>
      </c>
      <c r="E33" s="167">
        <v>47</v>
      </c>
      <c r="F33" s="169">
        <f>'Ca Nam'!G32</f>
        <v>67</v>
      </c>
      <c r="G33" s="168">
        <f t="shared" si="0"/>
        <v>63</v>
      </c>
      <c r="H33" s="42" t="str">
        <f t="shared" si="1"/>
        <v>TB khá</v>
      </c>
      <c r="I33" s="10"/>
      <c r="J33" s="25"/>
      <c r="K33"/>
    </row>
    <row r="34" spans="1:11" s="11" customFormat="1" ht="17.25" customHeight="1">
      <c r="A34" s="9">
        <v>24</v>
      </c>
      <c r="B34" s="165" t="s">
        <v>92</v>
      </c>
      <c r="C34" s="166" t="s">
        <v>124</v>
      </c>
      <c r="D34" s="79">
        <v>67</v>
      </c>
      <c r="E34" s="167">
        <v>56</v>
      </c>
      <c r="F34" s="169">
        <f>'Ca Nam'!G33</f>
        <v>67</v>
      </c>
      <c r="G34" s="168">
        <f t="shared" si="0"/>
        <v>59</v>
      </c>
      <c r="H34" s="42" t="str">
        <f t="shared" si="1"/>
        <v>TB</v>
      </c>
      <c r="I34" s="10"/>
      <c r="J34" s="25"/>
      <c r="K34"/>
    </row>
    <row r="35" spans="1:11" s="11" customFormat="1" ht="17.25" customHeight="1">
      <c r="A35" s="9">
        <v>25</v>
      </c>
      <c r="B35" s="165" t="s">
        <v>93</v>
      </c>
      <c r="C35" s="166" t="s">
        <v>125</v>
      </c>
      <c r="D35" s="79">
        <v>47</v>
      </c>
      <c r="E35" s="167">
        <v>54</v>
      </c>
      <c r="F35" s="169">
        <f>'Ca Nam'!G34</f>
        <v>57</v>
      </c>
      <c r="G35" s="168">
        <f t="shared" si="0"/>
        <v>57</v>
      </c>
      <c r="H35" s="42" t="str">
        <f t="shared" si="1"/>
        <v>TB</v>
      </c>
      <c r="I35" s="10"/>
      <c r="J35" s="25"/>
      <c r="K35"/>
    </row>
    <row r="36" spans="1:11" s="11" customFormat="1" ht="17.25" customHeight="1">
      <c r="A36" s="9">
        <v>26</v>
      </c>
      <c r="B36" s="165" t="s">
        <v>94</v>
      </c>
      <c r="C36" s="166" t="s">
        <v>126</v>
      </c>
      <c r="D36" s="79">
        <v>68</v>
      </c>
      <c r="E36" s="167">
        <v>50</v>
      </c>
      <c r="F36" s="169">
        <f>'Ca Nam'!G35</f>
        <v>51</v>
      </c>
      <c r="G36" s="168">
        <f t="shared" si="0"/>
        <v>55</v>
      </c>
      <c r="H36" s="42" t="str">
        <f t="shared" si="1"/>
        <v>TB</v>
      </c>
      <c r="I36" s="10"/>
      <c r="J36" s="25"/>
      <c r="K36"/>
    </row>
    <row r="37" spans="1:11" s="11" customFormat="1" ht="17.25" customHeight="1">
      <c r="A37" s="9">
        <v>27</v>
      </c>
      <c r="B37" s="165" t="s">
        <v>95</v>
      </c>
      <c r="C37" s="166" t="s">
        <v>127</v>
      </c>
      <c r="D37" s="79">
        <v>77</v>
      </c>
      <c r="E37" s="167">
        <v>51</v>
      </c>
      <c r="F37" s="169">
        <f>'Ca Nam'!G36</f>
        <v>63</v>
      </c>
      <c r="G37" s="168">
        <f t="shared" si="0"/>
        <v>61</v>
      </c>
      <c r="H37" s="42" t="str">
        <f t="shared" si="1"/>
        <v>TB khá</v>
      </c>
      <c r="I37" s="10"/>
      <c r="J37" s="25"/>
      <c r="K37"/>
    </row>
    <row r="38" spans="1:11" s="11" customFormat="1" ht="17.25" customHeight="1">
      <c r="A38" s="9">
        <v>28</v>
      </c>
      <c r="B38" s="165" t="s">
        <v>96</v>
      </c>
      <c r="C38" s="166" t="s">
        <v>60</v>
      </c>
      <c r="D38" s="79">
        <v>49</v>
      </c>
      <c r="E38" s="167">
        <v>64</v>
      </c>
      <c r="F38" s="169">
        <f>'Ca Nam'!G37</f>
        <v>72</v>
      </c>
      <c r="G38" s="168">
        <f t="shared" si="0"/>
        <v>65</v>
      </c>
      <c r="H38" s="42" t="str">
        <f t="shared" si="1"/>
        <v>TB khá</v>
      </c>
      <c r="I38" s="10"/>
      <c r="J38" s="25"/>
      <c r="K38"/>
    </row>
    <row r="39" spans="1:11" s="11" customFormat="1" ht="17.25" customHeight="1">
      <c r="A39" s="9">
        <v>29</v>
      </c>
      <c r="B39" s="165" t="s">
        <v>54</v>
      </c>
      <c r="C39" s="166" t="s">
        <v>47</v>
      </c>
      <c r="D39" s="79">
        <v>69</v>
      </c>
      <c r="E39" s="167">
        <v>53</v>
      </c>
      <c r="F39" s="169">
        <f>'Ca Nam'!G38</f>
        <v>60</v>
      </c>
      <c r="G39" s="168">
        <f t="shared" si="0"/>
        <v>63</v>
      </c>
      <c r="H39" s="42" t="str">
        <f t="shared" si="1"/>
        <v>TB khá</v>
      </c>
      <c r="I39" s="10"/>
      <c r="J39" s="25"/>
      <c r="K39"/>
    </row>
    <row r="40" spans="1:11" s="11" customFormat="1" ht="17.25" customHeight="1">
      <c r="A40" s="9">
        <v>30</v>
      </c>
      <c r="B40" s="165" t="s">
        <v>97</v>
      </c>
      <c r="C40" s="166" t="s">
        <v>128</v>
      </c>
      <c r="D40" s="79">
        <v>74</v>
      </c>
      <c r="E40" s="167">
        <v>61</v>
      </c>
      <c r="F40" s="169">
        <f>'Ca Nam'!G39</f>
        <v>61</v>
      </c>
      <c r="G40" s="168">
        <f t="shared" si="0"/>
        <v>66</v>
      </c>
      <c r="H40" s="42" t="str">
        <f t="shared" si="1"/>
        <v>TB khá</v>
      </c>
      <c r="I40" s="10"/>
      <c r="J40" s="25"/>
      <c r="K40"/>
    </row>
    <row r="41" spans="1:11" s="11" customFormat="1" ht="17.25" customHeight="1">
      <c r="A41" s="9">
        <v>31</v>
      </c>
      <c r="B41" s="165" t="s">
        <v>98</v>
      </c>
      <c r="C41" s="166" t="s">
        <v>129</v>
      </c>
      <c r="D41" s="79">
        <v>81</v>
      </c>
      <c r="E41" s="167">
        <v>66</v>
      </c>
      <c r="F41" s="169">
        <f>'Ca Nam'!G40</f>
        <v>61</v>
      </c>
      <c r="G41" s="168">
        <f t="shared" si="0"/>
        <v>59</v>
      </c>
      <c r="H41" s="42" t="str">
        <f t="shared" si="1"/>
        <v>TB</v>
      </c>
      <c r="I41" s="10"/>
      <c r="J41" s="25"/>
      <c r="K41"/>
    </row>
    <row r="42" spans="1:11" s="11" customFormat="1" ht="17.25" customHeight="1">
      <c r="A42" s="9">
        <v>32</v>
      </c>
      <c r="B42" s="165" t="s">
        <v>53</v>
      </c>
      <c r="C42" s="166" t="s">
        <v>130</v>
      </c>
      <c r="D42" s="79">
        <v>65</v>
      </c>
      <c r="E42" s="167">
        <v>52</v>
      </c>
      <c r="F42" s="169">
        <f>'Ca Nam'!G41</f>
        <v>73</v>
      </c>
      <c r="G42" s="168">
        <f t="shared" si="0"/>
        <v>64</v>
      </c>
      <c r="H42" s="42" t="str">
        <f t="shared" si="1"/>
        <v>TB khá</v>
      </c>
      <c r="I42" s="10"/>
      <c r="J42" s="25"/>
      <c r="K42"/>
    </row>
    <row r="43" spans="1:11" s="11" customFormat="1" ht="17.25" customHeight="1">
      <c r="A43" s="9">
        <v>33</v>
      </c>
      <c r="B43" s="165" t="s">
        <v>99</v>
      </c>
      <c r="C43" s="166" t="s">
        <v>131</v>
      </c>
      <c r="D43" s="79">
        <v>49</v>
      </c>
      <c r="E43" s="167">
        <v>59</v>
      </c>
      <c r="F43" s="169">
        <f>'Ca Nam'!G42</f>
        <v>66</v>
      </c>
      <c r="G43" s="168">
        <f t="shared" si="0"/>
        <v>67</v>
      </c>
      <c r="H43" s="42" t="str">
        <f t="shared" si="1"/>
        <v>TB khá</v>
      </c>
      <c r="I43" s="10"/>
      <c r="J43" s="25"/>
      <c r="K43"/>
    </row>
    <row r="44" spans="1:11" s="11" customFormat="1" ht="17.25" customHeight="1">
      <c r="A44" s="9">
        <v>34</v>
      </c>
      <c r="B44" s="165" t="s">
        <v>100</v>
      </c>
      <c r="C44" s="166" t="s">
        <v>132</v>
      </c>
      <c r="D44" s="79">
        <v>69</v>
      </c>
      <c r="E44" s="167">
        <v>67</v>
      </c>
      <c r="F44" s="169">
        <f>'Ca Nam'!G43</f>
        <v>20</v>
      </c>
      <c r="G44" s="168">
        <f t="shared" si="0"/>
        <v>48</v>
      </c>
      <c r="H44" s="42" t="str">
        <f t="shared" si="1"/>
        <v>Yếu</v>
      </c>
      <c r="I44" s="10"/>
      <c r="J44" s="25"/>
      <c r="K44"/>
    </row>
    <row r="45" spans="1:11" s="11" customFormat="1" ht="17.25" customHeight="1">
      <c r="A45" s="9">
        <v>35</v>
      </c>
      <c r="B45" s="165" t="s">
        <v>101</v>
      </c>
      <c r="C45" s="166" t="s">
        <v>48</v>
      </c>
      <c r="D45" s="79">
        <v>69</v>
      </c>
      <c r="E45" s="167">
        <v>78</v>
      </c>
      <c r="F45" s="169">
        <f>'Ca Nam'!G44</f>
        <v>71</v>
      </c>
      <c r="G45" s="168">
        <f t="shared" si="0"/>
        <v>69</v>
      </c>
      <c r="H45" s="42" t="str">
        <f t="shared" si="1"/>
        <v>TB khá</v>
      </c>
      <c r="I45" s="10"/>
      <c r="J45" s="25"/>
      <c r="K45"/>
    </row>
    <row r="46" spans="1:11" s="11" customFormat="1" ht="17.25" customHeight="1">
      <c r="A46" s="9">
        <v>36</v>
      </c>
      <c r="B46" s="165" t="s">
        <v>102</v>
      </c>
      <c r="C46" s="166" t="s">
        <v>61</v>
      </c>
      <c r="D46" s="79">
        <v>64</v>
      </c>
      <c r="E46" s="167">
        <v>69</v>
      </c>
      <c r="F46" s="169">
        <f>'Ca Nam'!G45</f>
        <v>64</v>
      </c>
      <c r="G46" s="168">
        <f t="shared" si="0"/>
        <v>67</v>
      </c>
      <c r="H46" s="42" t="str">
        <f t="shared" si="1"/>
        <v>TB khá</v>
      </c>
      <c r="I46" s="10"/>
      <c r="J46" s="25"/>
      <c r="K46"/>
    </row>
    <row r="47" spans="1:11" s="11" customFormat="1" ht="17.25" customHeight="1">
      <c r="A47" s="9">
        <v>37</v>
      </c>
      <c r="B47" s="165" t="s">
        <v>103</v>
      </c>
      <c r="C47" s="166" t="s">
        <v>49</v>
      </c>
      <c r="D47" s="79">
        <v>77</v>
      </c>
      <c r="E47" s="167">
        <v>67</v>
      </c>
      <c r="F47" s="169">
        <f>'Ca Nam'!G46</f>
        <v>69</v>
      </c>
      <c r="G47" s="168">
        <f t="shared" si="0"/>
        <v>69</v>
      </c>
      <c r="H47" s="42" t="str">
        <f t="shared" si="1"/>
        <v>TB khá</v>
      </c>
      <c r="I47" s="10"/>
      <c r="J47" s="25"/>
      <c r="K47"/>
    </row>
    <row r="48" spans="1:11" s="11" customFormat="1" ht="17.25" customHeight="1">
      <c r="A48" s="9">
        <v>38</v>
      </c>
      <c r="B48" s="165" t="s">
        <v>104</v>
      </c>
      <c r="C48" s="166" t="s">
        <v>133</v>
      </c>
      <c r="D48" s="79">
        <v>68</v>
      </c>
      <c r="E48" s="167">
        <v>68</v>
      </c>
      <c r="F48" s="169">
        <f>'Ca Nam'!G47</f>
        <v>60</v>
      </c>
      <c r="G48" s="168">
        <f t="shared" si="0"/>
        <v>57</v>
      </c>
      <c r="H48" s="42" t="str">
        <f t="shared" si="1"/>
        <v>TB</v>
      </c>
      <c r="I48" s="10"/>
      <c r="J48" s="25"/>
      <c r="K48"/>
    </row>
    <row r="49" spans="1:28" s="11" customFormat="1" ht="17.25" customHeight="1">
      <c r="A49" s="9">
        <v>39</v>
      </c>
      <c r="B49" s="165" t="s">
        <v>105</v>
      </c>
      <c r="C49" s="166" t="s">
        <v>134</v>
      </c>
      <c r="D49" s="79">
        <v>47</v>
      </c>
      <c r="E49" s="167">
        <v>58</v>
      </c>
      <c r="F49" s="169">
        <f>'Ca Nam'!G48</f>
        <v>90</v>
      </c>
      <c r="G49" s="168">
        <f t="shared" si="0"/>
        <v>76</v>
      </c>
      <c r="H49" s="42" t="str">
        <f t="shared" si="1"/>
        <v>Khá</v>
      </c>
      <c r="I49" s="10"/>
      <c r="J49" s="25"/>
      <c r="K49"/>
    </row>
    <row r="50" spans="1:28" s="11" customFormat="1" ht="17.25" customHeight="1">
      <c r="A50" s="9">
        <v>40</v>
      </c>
      <c r="B50" s="165" t="s">
        <v>106</v>
      </c>
      <c r="C50" s="166" t="s">
        <v>50</v>
      </c>
      <c r="D50" s="79">
        <v>53</v>
      </c>
      <c r="E50" s="167">
        <v>67</v>
      </c>
      <c r="F50" s="169">
        <f>'Ca Nam'!G49</f>
        <v>68</v>
      </c>
      <c r="G50" s="168">
        <f t="shared" si="0"/>
        <v>67</v>
      </c>
      <c r="H50" s="42" t="str">
        <f t="shared" si="1"/>
        <v>TB khá</v>
      </c>
      <c r="I50" s="10"/>
      <c r="J50" s="25"/>
      <c r="K50"/>
    </row>
    <row r="51" spans="1:28" s="11" customFormat="1" ht="17.25" customHeight="1">
      <c r="A51" s="9">
        <v>41</v>
      </c>
      <c r="B51" s="165" t="s">
        <v>107</v>
      </c>
      <c r="C51" s="166" t="s">
        <v>135</v>
      </c>
      <c r="D51" s="79">
        <v>66</v>
      </c>
      <c r="E51" s="167">
        <v>65</v>
      </c>
      <c r="F51" s="169">
        <f>'Ca Nam'!G50</f>
        <v>46</v>
      </c>
      <c r="G51" s="168">
        <f t="shared" si="0"/>
        <v>51</v>
      </c>
      <c r="H51" s="42" t="str">
        <f t="shared" si="1"/>
        <v>TB</v>
      </c>
      <c r="I51" s="10"/>
      <c r="J51" s="25"/>
      <c r="K51"/>
    </row>
    <row r="52" spans="1:28" s="11" customFormat="1" ht="17.25" customHeight="1">
      <c r="A52" s="9">
        <v>42</v>
      </c>
      <c r="B52" s="165" t="s">
        <v>108</v>
      </c>
      <c r="C52" s="166" t="s">
        <v>136</v>
      </c>
      <c r="D52" s="79">
        <v>68</v>
      </c>
      <c r="E52" s="167">
        <v>51</v>
      </c>
      <c r="F52" s="169">
        <f>'Ca Nam'!G51</f>
        <v>62</v>
      </c>
      <c r="G52" s="168">
        <f t="shared" si="0"/>
        <v>31</v>
      </c>
      <c r="H52" s="42" t="str">
        <f t="shared" si="1"/>
        <v>Yếu</v>
      </c>
      <c r="I52" s="10"/>
      <c r="J52" s="25"/>
      <c r="K52"/>
    </row>
    <row r="53" spans="1:28" s="11" customFormat="1" ht="21.75" customHeight="1">
      <c r="B53" s="72" t="s">
        <v>25</v>
      </c>
      <c r="C53" s="72"/>
      <c r="D53" s="34"/>
      <c r="E53" s="72"/>
      <c r="F53" s="72"/>
      <c r="G53" s="72"/>
      <c r="H53" s="72"/>
      <c r="I53" s="72"/>
      <c r="J53" s="26"/>
      <c r="K53" s="12"/>
      <c r="L53" s="12"/>
      <c r="M53" s="12"/>
      <c r="N53" s="12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</row>
    <row r="54" spans="1:28" s="11" customFormat="1" ht="16.5" customHeight="1">
      <c r="A54" s="1"/>
      <c r="B54" s="125" t="s">
        <v>17</v>
      </c>
      <c r="C54" s="125"/>
      <c r="D54" s="136" t="s">
        <v>12</v>
      </c>
      <c r="E54" s="138"/>
      <c r="F54" s="138"/>
      <c r="G54" s="73"/>
      <c r="H54" s="148" t="s">
        <v>13</v>
      </c>
      <c r="I54" s="148"/>
      <c r="J54" s="14"/>
      <c r="K54" s="113"/>
      <c r="L54" s="113"/>
      <c r="M54" s="113"/>
      <c r="N54" s="109"/>
      <c r="O54" s="105"/>
      <c r="P54" s="103"/>
      <c r="Q54" s="104"/>
      <c r="R54" s="103"/>
      <c r="S54" s="104"/>
      <c r="T54" s="107"/>
      <c r="U54" s="108"/>
      <c r="V54" s="111"/>
      <c r="W54" s="112"/>
      <c r="X54" s="103"/>
      <c r="Y54" s="104"/>
      <c r="Z54" s="103"/>
      <c r="AA54" s="104"/>
      <c r="AB54" s="13"/>
    </row>
    <row r="55" spans="1:28" ht="16.5" customHeight="1">
      <c r="A55" s="1"/>
      <c r="B55" s="125"/>
      <c r="C55" s="125"/>
      <c r="D55" s="74" t="s">
        <v>15</v>
      </c>
      <c r="E55" s="164" t="s">
        <v>16</v>
      </c>
      <c r="F55" s="164"/>
      <c r="G55" s="75"/>
      <c r="H55" s="46" t="s">
        <v>15</v>
      </c>
      <c r="I55" s="28" t="s">
        <v>16</v>
      </c>
      <c r="J55" s="14"/>
      <c r="K55" s="113"/>
      <c r="L55" s="113"/>
      <c r="M55" s="113"/>
      <c r="N55" s="110"/>
      <c r="O55" s="106"/>
      <c r="P55" s="53"/>
      <c r="Q55" s="54"/>
      <c r="R55" s="55"/>
      <c r="S55" s="54"/>
      <c r="T55" s="55"/>
      <c r="U55" s="54"/>
      <c r="V55" s="55"/>
      <c r="W55" s="56"/>
      <c r="X55" s="55"/>
      <c r="Y55" s="54"/>
      <c r="Z55" s="55"/>
      <c r="AA55" s="54"/>
      <c r="AB55" s="15"/>
    </row>
    <row r="56" spans="1:28" ht="16.5" customHeight="1">
      <c r="A56" s="1"/>
      <c r="B56" s="96" t="s">
        <v>18</v>
      </c>
      <c r="C56" s="97"/>
      <c r="D56" s="69">
        <f>COUNTIF(F11:F52,"&gt;=90")</f>
        <v>1</v>
      </c>
      <c r="E56" s="70">
        <f>ROUND(C56*100/49,2)</f>
        <v>0</v>
      </c>
      <c r="F56" s="70">
        <f>ROUND(D56*100/49,2)</f>
        <v>2.04</v>
      </c>
      <c r="G56" s="47"/>
      <c r="H56" s="47"/>
      <c r="I56" s="43"/>
      <c r="K56" s="113"/>
      <c r="L56" s="113"/>
      <c r="M56" s="113"/>
      <c r="N56" s="57"/>
      <c r="O56" s="58"/>
      <c r="P56" s="59"/>
      <c r="Q56" s="58"/>
      <c r="R56" s="59"/>
      <c r="S56" s="58"/>
      <c r="T56" s="59"/>
      <c r="U56" s="58"/>
      <c r="V56" s="59"/>
      <c r="W56" s="60"/>
      <c r="X56" s="59"/>
      <c r="Y56" s="58"/>
      <c r="Z56" s="59"/>
      <c r="AA56" s="58"/>
    </row>
    <row r="57" spans="1:28" s="11" customFormat="1" ht="16.5" customHeight="1">
      <c r="A57" s="1"/>
      <c r="B57" s="129" t="s">
        <v>19</v>
      </c>
      <c r="C57" s="130"/>
      <c r="D57" s="69">
        <f>COUNTIF(F11:F52,"&gt;=80")-COUNTIF(F11:F52,"&gt;89")</f>
        <v>0</v>
      </c>
      <c r="E57" s="76"/>
      <c r="F57" s="70">
        <f t="shared" ref="F57:F62" si="2">ROUND(D57*100/49,2)</f>
        <v>0</v>
      </c>
      <c r="G57" s="47"/>
      <c r="H57" s="47"/>
      <c r="I57" s="44"/>
      <c r="J57" s="4"/>
      <c r="K57" s="18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9"/>
      <c r="X57" s="13"/>
      <c r="Y57" s="13"/>
      <c r="Z57" s="13"/>
      <c r="AA57" s="13"/>
      <c r="AB57" s="18"/>
    </row>
    <row r="58" spans="1:28" s="11" customFormat="1" ht="16.5" customHeight="1">
      <c r="A58"/>
      <c r="B58" s="127" t="s">
        <v>20</v>
      </c>
      <c r="C58" s="128"/>
      <c r="D58" s="69">
        <f>COUNTIF(F11:F52,"&gt;=70")-COUNTIF(F11:F52,"&gt;79")</f>
        <v>5</v>
      </c>
      <c r="E58" s="76"/>
      <c r="F58" s="70">
        <f t="shared" si="2"/>
        <v>10.199999999999999</v>
      </c>
      <c r="G58" s="47"/>
      <c r="H58" s="47"/>
      <c r="I58" s="45"/>
      <c r="J58" s="16"/>
      <c r="K58" s="101"/>
      <c r="L58" s="101"/>
      <c r="M58" s="101"/>
      <c r="N58" s="101"/>
      <c r="O58" s="101"/>
      <c r="P58" s="101"/>
      <c r="Q58" s="102"/>
      <c r="R58" s="102"/>
      <c r="S58" s="102"/>
      <c r="T58" s="102"/>
      <c r="U58" s="102"/>
      <c r="V58" s="13"/>
      <c r="W58" s="13"/>
      <c r="X58" s="18"/>
      <c r="Y58" s="18"/>
      <c r="Z58" s="18"/>
      <c r="AA58" s="18"/>
    </row>
    <row r="59" spans="1:28" ht="16.5" customHeight="1">
      <c r="A59" s="21"/>
      <c r="B59" s="96" t="s">
        <v>21</v>
      </c>
      <c r="C59" s="97"/>
      <c r="D59" s="69">
        <f>COUNTIF(F11:F52,"&gt;=60")-COUNTIF(F11:F52,"&gt;69")</f>
        <v>24</v>
      </c>
      <c r="E59" s="76"/>
      <c r="F59" s="70">
        <f t="shared" si="2"/>
        <v>48.98</v>
      </c>
      <c r="G59" s="47"/>
      <c r="H59" s="47"/>
      <c r="I59" s="43"/>
      <c r="J59" s="20"/>
      <c r="K59" s="118"/>
      <c r="L59" s="118"/>
      <c r="M59" s="118"/>
      <c r="N59" s="118"/>
      <c r="O59" s="101"/>
      <c r="P59" s="101"/>
      <c r="Q59" s="101"/>
      <c r="R59" s="101"/>
      <c r="S59" s="61"/>
      <c r="T59" s="61"/>
      <c r="U59" s="61"/>
      <c r="V59" s="15"/>
      <c r="W59" s="15"/>
      <c r="X59" s="48"/>
      <c r="Y59" s="48"/>
      <c r="Z59" s="48"/>
      <c r="AA59" s="48"/>
    </row>
    <row r="60" spans="1:28" ht="16.5" customHeight="1">
      <c r="A60" s="21"/>
      <c r="B60" s="96" t="s">
        <v>24</v>
      </c>
      <c r="C60" s="97"/>
      <c r="D60" s="69">
        <f>COUNTIF(F11:F52,"&gt;=50")-COUNTIF(F11:F52,"&gt;59")</f>
        <v>5</v>
      </c>
      <c r="E60" s="76"/>
      <c r="F60" s="70">
        <f t="shared" si="2"/>
        <v>10.199999999999999</v>
      </c>
      <c r="G60" s="47"/>
      <c r="H60" s="47"/>
      <c r="I60" s="43"/>
      <c r="K60" s="101"/>
      <c r="L60" s="101"/>
      <c r="M60" s="101"/>
      <c r="N60" s="101"/>
      <c r="O60" s="61"/>
      <c r="P60" s="61"/>
      <c r="Q60" s="101"/>
      <c r="R60" s="101"/>
      <c r="S60" s="61"/>
      <c r="T60" s="61"/>
      <c r="U60" s="61"/>
      <c r="V60" s="15"/>
      <c r="W60" s="15"/>
      <c r="X60" s="48"/>
      <c r="Y60" s="48"/>
      <c r="Z60" s="48"/>
      <c r="AA60" s="48"/>
    </row>
    <row r="61" spans="1:28" ht="16.5" customHeight="1">
      <c r="A61" s="21"/>
      <c r="B61" s="96" t="s">
        <v>22</v>
      </c>
      <c r="C61" s="97"/>
      <c r="D61" s="69">
        <f>COUNTIF(F11:F52,"&gt;=29")-COUNTIF(F11:F52,"&gt;49")</f>
        <v>4</v>
      </c>
      <c r="E61" s="76"/>
      <c r="F61" s="70">
        <f t="shared" si="2"/>
        <v>8.16</v>
      </c>
      <c r="G61" s="47"/>
      <c r="H61" s="47"/>
      <c r="I61" s="43"/>
    </row>
    <row r="62" spans="1:28" ht="16.5" customHeight="1">
      <c r="A62" s="21"/>
      <c r="B62" s="96" t="s">
        <v>23</v>
      </c>
      <c r="C62" s="97"/>
      <c r="D62" s="69">
        <f>COUNTIF(F11:F52,"&lt;29")</f>
        <v>3</v>
      </c>
      <c r="E62" s="76"/>
      <c r="F62" s="70">
        <f t="shared" si="2"/>
        <v>6.12</v>
      </c>
      <c r="G62" s="47"/>
      <c r="H62" s="47"/>
      <c r="I62" s="43"/>
      <c r="J62" s="14"/>
    </row>
    <row r="63" spans="1:28" ht="6" customHeight="1">
      <c r="A63" s="21"/>
    </row>
    <row r="64" spans="1:28" ht="18">
      <c r="A64" s="21"/>
      <c r="E64" s="1"/>
      <c r="G64" s="5" t="s">
        <v>66</v>
      </c>
      <c r="I64" s="5"/>
    </row>
    <row r="65" spans="1:12" s="1" customFormat="1" ht="18">
      <c r="A65" s="21"/>
      <c r="B65" s="33" t="s">
        <v>26</v>
      </c>
      <c r="C65"/>
      <c r="D65" s="116" t="s">
        <v>69</v>
      </c>
      <c r="E65" s="116"/>
      <c r="F65" s="116"/>
      <c r="G65" s="116"/>
      <c r="H65" s="116" t="s">
        <v>29</v>
      </c>
      <c r="I65" s="116"/>
      <c r="J65" s="22"/>
      <c r="K65" s="17"/>
      <c r="L65" s="17"/>
    </row>
    <row r="67" spans="1:12">
      <c r="A67" s="21"/>
      <c r="J67" s="20"/>
    </row>
    <row r="68" spans="1:12">
      <c r="A68" s="21"/>
      <c r="J68" s="14"/>
    </row>
    <row r="69" spans="1:12">
      <c r="A69" s="21"/>
    </row>
    <row r="70" spans="1:12" ht="18.75">
      <c r="A70" s="21"/>
      <c r="H70" s="80" t="s">
        <v>139</v>
      </c>
      <c r="I70" s="80"/>
    </row>
    <row r="71" spans="1:12">
      <c r="A71" s="21"/>
      <c r="I71" s="22"/>
      <c r="J71" s="22"/>
    </row>
    <row r="72" spans="1:12">
      <c r="E72" s="32" t="s">
        <v>27</v>
      </c>
    </row>
    <row r="76" spans="1:12">
      <c r="D76" s="48"/>
      <c r="E76" s="48"/>
      <c r="F76" s="48"/>
      <c r="G76" s="48"/>
    </row>
    <row r="77" spans="1:12">
      <c r="D77" s="49"/>
      <c r="E77" s="48"/>
      <c r="F77" s="50"/>
      <c r="G77" s="50"/>
    </row>
    <row r="78" spans="1:12">
      <c r="D78" s="49"/>
      <c r="E78" s="48"/>
      <c r="F78" s="50"/>
      <c r="G78" s="50"/>
    </row>
    <row r="79" spans="1:12">
      <c r="D79" s="49"/>
      <c r="E79" s="48"/>
      <c r="F79" s="50"/>
      <c r="G79" s="50"/>
    </row>
    <row r="80" spans="1:12">
      <c r="D80" s="49"/>
      <c r="E80" s="48"/>
      <c r="F80" s="50"/>
      <c r="G80" s="50"/>
    </row>
    <row r="81" spans="4:7">
      <c r="D81" s="49"/>
      <c r="E81" s="48"/>
      <c r="F81" s="50"/>
      <c r="G81" s="50"/>
    </row>
    <row r="82" spans="4:7">
      <c r="D82" s="49"/>
      <c r="E82" s="48"/>
      <c r="F82" s="50"/>
      <c r="G82" s="50"/>
    </row>
    <row r="83" spans="4:7">
      <c r="D83" s="49"/>
      <c r="E83" s="48"/>
      <c r="F83" s="50"/>
      <c r="G83" s="50"/>
    </row>
  </sheetData>
  <mergeCells count="45">
    <mergeCell ref="A2:D2"/>
    <mergeCell ref="G2:I2"/>
    <mergeCell ref="A3:D3"/>
    <mergeCell ref="G3:I3"/>
    <mergeCell ref="A4:D4"/>
    <mergeCell ref="F4:I4"/>
    <mergeCell ref="A5:I5"/>
    <mergeCell ref="A6:I6"/>
    <mergeCell ref="A7:I7"/>
    <mergeCell ref="A9:A10"/>
    <mergeCell ref="B9:C10"/>
    <mergeCell ref="Z54:AA54"/>
    <mergeCell ref="B56:C56"/>
    <mergeCell ref="N54:N55"/>
    <mergeCell ref="O54:O55"/>
    <mergeCell ref="P54:Q54"/>
    <mergeCell ref="R54:S54"/>
    <mergeCell ref="T54:U54"/>
    <mergeCell ref="V54:W54"/>
    <mergeCell ref="B54:C55"/>
    <mergeCell ref="H54:I54"/>
    <mergeCell ref="K54:M56"/>
    <mergeCell ref="B59:C59"/>
    <mergeCell ref="Q59:R59"/>
    <mergeCell ref="B57:C57"/>
    <mergeCell ref="B58:C58"/>
    <mergeCell ref="X54:Y54"/>
    <mergeCell ref="K58:N59"/>
    <mergeCell ref="O58:O59"/>
    <mergeCell ref="P58:P59"/>
    <mergeCell ref="Q58:S58"/>
    <mergeCell ref="T58:U58"/>
    <mergeCell ref="B62:C62"/>
    <mergeCell ref="H65:I65"/>
    <mergeCell ref="B60:C60"/>
    <mergeCell ref="K60:N60"/>
    <mergeCell ref="Q60:R60"/>
    <mergeCell ref="B61:C61"/>
    <mergeCell ref="D9:F9"/>
    <mergeCell ref="G9:G10"/>
    <mergeCell ref="H9:H10"/>
    <mergeCell ref="I9:I10"/>
    <mergeCell ref="D54:F54"/>
    <mergeCell ref="E55:F55"/>
    <mergeCell ref="D65:G65"/>
  </mergeCells>
  <pageMargins left="0.5" right="0.25" top="0.2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 1</vt:lpstr>
      <vt:lpstr>HK 2</vt:lpstr>
      <vt:lpstr>Ca Nam</vt:lpstr>
      <vt:lpstr>Toan Khoa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 SON</dc:creator>
  <cp:lastModifiedBy>NGUYEN HAI</cp:lastModifiedBy>
  <cp:lastPrinted>2014-06-23T05:03:30Z</cp:lastPrinted>
  <dcterms:created xsi:type="dcterms:W3CDTF">2006-07-05T07:20:31Z</dcterms:created>
  <dcterms:modified xsi:type="dcterms:W3CDTF">2015-07-15T13:51:50Z</dcterms:modified>
</cp:coreProperties>
</file>